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EMRAH YEDEK\2017 İKK\2017 17 OCAK\"/>
    </mc:Choice>
  </mc:AlternateContent>
  <bookViews>
    <workbookView xWindow="480" yWindow="135" windowWidth="15120" windowHeight="9165"/>
  </bookViews>
  <sheets>
    <sheet name="6" sheetId="1" r:id="rId1"/>
    <sheet name="17" sheetId="2" r:id="rId2"/>
  </sheets>
  <definedNames>
    <definedName name="_xlnm._FilterDatabase" localSheetId="0" hidden="1">'6'!$M$1:$M$455</definedName>
  </definedNames>
  <calcPr calcId="162913" iterateDelta="1E-4"/>
  <webPublishing codePage="1252"/>
</workbook>
</file>

<file path=xl/calcChain.xml><?xml version="1.0" encoding="utf-8"?>
<calcChain xmlns="http://schemas.openxmlformats.org/spreadsheetml/2006/main">
  <c r="L96" i="1" l="1"/>
  <c r="H96" i="1"/>
  <c r="I96" i="1"/>
  <c r="J96" i="1"/>
  <c r="K96" i="1"/>
  <c r="G96" i="1"/>
  <c r="G21" i="1" l="1"/>
  <c r="K416" i="1" l="1"/>
  <c r="J416" i="1"/>
  <c r="I416" i="1"/>
  <c r="H416" i="1"/>
  <c r="G416" i="1"/>
  <c r="H261" i="1" l="1"/>
  <c r="I261" i="1"/>
  <c r="L261" i="1"/>
  <c r="G261" i="1"/>
  <c r="G357" i="1" l="1"/>
  <c r="L238" i="1" l="1"/>
  <c r="H238" i="1"/>
  <c r="I238" i="1"/>
  <c r="J238" i="1"/>
  <c r="K238" i="1"/>
  <c r="G238" i="1"/>
  <c r="I318" i="1" l="1"/>
  <c r="L318" i="1" l="1"/>
  <c r="K318" i="1"/>
  <c r="J318" i="1"/>
  <c r="H318" i="1"/>
  <c r="L38" i="1" l="1"/>
  <c r="H38" i="1"/>
  <c r="I38" i="1"/>
  <c r="J38" i="1"/>
  <c r="K38" i="1"/>
  <c r="G38" i="1"/>
  <c r="H399" i="1"/>
  <c r="I399" i="1"/>
  <c r="J399" i="1"/>
  <c r="K399" i="1"/>
  <c r="G399" i="1"/>
  <c r="K396" i="1"/>
  <c r="J396" i="1"/>
  <c r="I396" i="1"/>
  <c r="H396" i="1"/>
  <c r="G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0" i="1"/>
  <c r="L359" i="1"/>
  <c r="L358" i="1"/>
  <c r="L396" i="1" l="1"/>
  <c r="G180" i="1" l="1"/>
  <c r="G436" i="1" l="1"/>
  <c r="G47" i="1" l="1"/>
  <c r="L432" i="1" l="1"/>
  <c r="H432" i="1"/>
  <c r="I432" i="1"/>
  <c r="J432" i="1"/>
  <c r="K432" i="1"/>
  <c r="G432" i="1"/>
  <c r="L416" i="1"/>
  <c r="L356" i="1"/>
  <c r="L357" i="1" s="1"/>
  <c r="H356" i="1"/>
  <c r="H357" i="1" s="1"/>
  <c r="I356" i="1"/>
  <c r="I357" i="1" s="1"/>
  <c r="J356" i="1"/>
  <c r="J357" i="1" s="1"/>
  <c r="K356" i="1"/>
  <c r="K357" i="1" s="1"/>
  <c r="L323" i="1"/>
  <c r="H323" i="1"/>
  <c r="I323" i="1"/>
  <c r="J323" i="1"/>
  <c r="K323" i="1"/>
  <c r="G323" i="1"/>
  <c r="L257" i="1"/>
  <c r="H257" i="1"/>
  <c r="I257" i="1"/>
  <c r="J257" i="1"/>
  <c r="K257" i="1"/>
  <c r="G257" i="1"/>
  <c r="G251" i="1"/>
  <c r="L251" i="1"/>
  <c r="H251" i="1"/>
  <c r="I251" i="1"/>
  <c r="J251" i="1"/>
  <c r="K251" i="1"/>
  <c r="L223" i="1"/>
  <c r="H223" i="1"/>
  <c r="I223" i="1"/>
  <c r="J223" i="1"/>
  <c r="K223" i="1"/>
  <c r="G223" i="1"/>
  <c r="L201" i="1"/>
  <c r="H201" i="1"/>
  <c r="I201" i="1"/>
  <c r="J201" i="1"/>
  <c r="K201" i="1"/>
  <c r="G201" i="1"/>
  <c r="H180" i="1"/>
  <c r="I180" i="1"/>
  <c r="J180" i="1"/>
  <c r="K180" i="1"/>
  <c r="L180" i="1"/>
  <c r="L160" i="1"/>
  <c r="H160" i="1"/>
  <c r="I160" i="1"/>
  <c r="J160" i="1"/>
  <c r="K160" i="1"/>
  <c r="G160" i="1"/>
  <c r="L138" i="1"/>
  <c r="H138" i="1"/>
  <c r="I138" i="1"/>
  <c r="J138" i="1"/>
  <c r="K138" i="1"/>
  <c r="G138" i="1"/>
  <c r="G132" i="1"/>
  <c r="L80" i="1"/>
  <c r="H80" i="1"/>
  <c r="I80" i="1"/>
  <c r="J80" i="1"/>
  <c r="K80" i="1"/>
  <c r="G80" i="1"/>
  <c r="G71" i="1"/>
  <c r="L21" i="1"/>
  <c r="H21" i="1"/>
  <c r="I21" i="1"/>
  <c r="J21" i="1"/>
  <c r="K21" i="1"/>
  <c r="G455" i="1" l="1"/>
  <c r="K455" i="1"/>
  <c r="L455" i="1"/>
  <c r="I455" i="1"/>
  <c r="H455" i="1"/>
  <c r="J455" i="1"/>
</calcChain>
</file>

<file path=xl/sharedStrings.xml><?xml version="1.0" encoding="utf-8"?>
<sst xmlns="http://schemas.openxmlformats.org/spreadsheetml/2006/main" count="1913" uniqueCount="775">
  <si>
    <t>Kurum Bazında Yatırımların Dağılımı</t>
  </si>
  <si>
    <t>İl:</t>
  </si>
  <si>
    <t>AĞRI</t>
  </si>
  <si>
    <t>İKK Toplantısı:</t>
  </si>
  <si>
    <t>Hepsi</t>
  </si>
  <si>
    <t>Yıl:</t>
  </si>
  <si>
    <t>Kurum:</t>
  </si>
  <si>
    <t>Toplantı Dönemi:</t>
  </si>
  <si>
    <t>Proje Program Durumu:</t>
  </si>
  <si>
    <t>Kurum</t>
  </si>
  <si>
    <t>Sektör</t>
  </si>
  <si>
    <t>Proje Adı</t>
  </si>
  <si>
    <t>Yeri (İlçesi)</t>
  </si>
  <si>
    <t>Başlama Tarihi</t>
  </si>
  <si>
    <t>Bitiş Tarihi</t>
  </si>
  <si>
    <t>Proje Bedeli (TL)</t>
  </si>
  <si>
    <t>(B)</t>
  </si>
  <si>
    <t>Yılı Ödeneği (TL)</t>
  </si>
  <si>
    <t>Önceki Yıllar Harcaması (TL)</t>
  </si>
  <si>
    <t>Yılı Harcaması (TL)</t>
  </si>
  <si>
    <t>Toplam Harcama (TL)</t>
  </si>
  <si>
    <t>(A)</t>
  </si>
  <si>
    <t>Nakdi Gerçekleşme (A/B*100)</t>
  </si>
  <si>
    <t>Fiziki Gerçekleşme</t>
  </si>
  <si>
    <t>Ağrı Aras Müessese Müdürlüğü</t>
  </si>
  <si>
    <t>ENERJİ</t>
  </si>
  <si>
    <t>15.YTR.04.TES.01 GRUP NUMARALI AĞRI İLİ MERKEZ, İLÇELER, KÖY VE BAĞLILARI AG+YG ELEKTRİK ŞEBEKESİ TESİS YAPIM İŞİ</t>
  </si>
  <si>
    <t>Merkez, Eleşkirt, Hamur, Taşlıçay, Tutak, Diyadin</t>
  </si>
  <si>
    <t>10-06-2016</t>
  </si>
  <si>
    <t>31-12-2016</t>
  </si>
  <si>
    <t>Devam Eden (%81-90)</t>
  </si>
  <si>
    <t>15.YTR.04.TES.02 AĞRI MERKEZ İŞLERİ AG-YG ELEKTRİK DAĞITIM ŞEBEKELERİ TESİS YAPIM İŞLERİ</t>
  </si>
  <si>
    <t>Merkez, Eleşkirt</t>
  </si>
  <si>
    <t>Devam Eden (%71-80)</t>
  </si>
  <si>
    <t>15.YTR.04.TES.04 AĞRI İLİ D.BAYAZIT İLÇESİ AG-YG ELEKTRİK TESİSLERİ YAPIM İŞİ</t>
  </si>
  <si>
    <t>Doğubeyazıt</t>
  </si>
  <si>
    <t>Devam Eden (%91-99)</t>
  </si>
  <si>
    <t>15.YTR.04.TES.08 AĞRI İLİ PATNOS İLÇESİ İŞLERİ AG-YG ELEKTRİK DAĞITIM ŞEBEKELERİ TESİS YAPIM İŞLERİ</t>
  </si>
  <si>
    <t>Patnos</t>
  </si>
  <si>
    <t>16.YTR.04.TES.01 AĞRI MERKEZ İŞLERİ AG-YG ELEKTRİK DAĞITIM ŞEBEKELERİ TESİS YAPIM İŞLERİ</t>
  </si>
  <si>
    <t>Merkez</t>
  </si>
  <si>
    <t>16.YTR.04.TES.02 ELEŞKİRT TUTAK HAMUR PATNOS TAŞLIÇAY DİYADİN AG-YG ELEKTRİK DAĞITIM ŞEBEKELERİ TESİS YAPIM İŞLERİ</t>
  </si>
  <si>
    <t>Eleşkirt, Hamur, Patnos, Taşlıçay, Tutak, Diyadin</t>
  </si>
  <si>
    <t>Taşlıçay</t>
  </si>
  <si>
    <t>İhale Aşamasında</t>
  </si>
  <si>
    <t>Diyadin</t>
  </si>
  <si>
    <t>DOĞUBAYAZIT ŞEHİR ŞEBEKESİ AYDINLATMA+DM DÖNÜŞÜM İŞİ</t>
  </si>
  <si>
    <t>Tutak</t>
  </si>
  <si>
    <t>01-01-2010</t>
  </si>
  <si>
    <t>KÜÇÜK EK TESİSLER (BAKIM ONARIM)</t>
  </si>
  <si>
    <t>Merkez, Eleşkirt, Hamur, Patnos, Taşlıçay, Tutak, Diyadin, Doğubeyazıt</t>
  </si>
  <si>
    <t>Devam Eden (%21-30)</t>
  </si>
  <si>
    <t>Eleşkirt</t>
  </si>
  <si>
    <t>Ağrı Belediye Başkanlığı</t>
  </si>
  <si>
    <t>ULAŞTIRMA</t>
  </si>
  <si>
    <t>Tamamlandı</t>
  </si>
  <si>
    <t>DİĞER KAMU HİZMETLERİ</t>
  </si>
  <si>
    <t>1/5000 Nazım İmar Planı ve 1/1000 Uygulama İmar Planı</t>
  </si>
  <si>
    <t>25-06-2015</t>
  </si>
  <si>
    <t>22-11-2015</t>
  </si>
  <si>
    <t>Devam Eden (%1-10)</t>
  </si>
  <si>
    <t>20-10-2015</t>
  </si>
  <si>
    <t>8 cm Prefabrik Parke Taşı ve Bordur Taşı Yol Onarımı</t>
  </si>
  <si>
    <t>15-04-2016</t>
  </si>
  <si>
    <t>15-07-2016</t>
  </si>
  <si>
    <t>8 cm.lik Prefabrik Beton Parke Taşı Ve Bordür Taşı ile Yol Onarım İşi</t>
  </si>
  <si>
    <t>25-04-2016</t>
  </si>
  <si>
    <t>23-07-2016</t>
  </si>
  <si>
    <t>Araç Bakım ve Onarımı</t>
  </si>
  <si>
    <t>23-03-2016</t>
  </si>
  <si>
    <t>21-04-2016</t>
  </si>
  <si>
    <t>Araç Lastiği Alımı</t>
  </si>
  <si>
    <t>22-01-2016</t>
  </si>
  <si>
    <t>20-02-2016</t>
  </si>
  <si>
    <t>Ağrı Belediyesi A.Küpkıran Mah. Yaya Köprüsü</t>
  </si>
  <si>
    <t>18-11-2015</t>
  </si>
  <si>
    <t>01-01-2016</t>
  </si>
  <si>
    <t>09-09-2015</t>
  </si>
  <si>
    <t>Ağrı Merkez Park Ve Yeşil Alanların Bakım Ve Temizliğinin Yapılması</t>
  </si>
  <si>
    <t>01-05-2016</t>
  </si>
  <si>
    <t>31-07-2016</t>
  </si>
  <si>
    <t>Ağrı Merkezde 4500 Hektalık Alanda Halıhazır Harita Üretimi</t>
  </si>
  <si>
    <t>27-04-2015</t>
  </si>
  <si>
    <t>23-10-2015</t>
  </si>
  <si>
    <t>Başlamadı</t>
  </si>
  <si>
    <t>Hizmet Araçları için Madeni Yağ Alımı</t>
  </si>
  <si>
    <t>10-05-2016</t>
  </si>
  <si>
    <t>14-08-2015</t>
  </si>
  <si>
    <t>Muhtelif İşlerde Personel Çalıştırılması</t>
  </si>
  <si>
    <t>24-08-2016</t>
  </si>
  <si>
    <t>23-10-2016</t>
  </si>
  <si>
    <t>Park Projeleri Çizim İşi</t>
  </si>
  <si>
    <t>03-06-2016</t>
  </si>
  <si>
    <t>12-07-2016</t>
  </si>
  <si>
    <t>Prefabrik Yapı Elemanları ile Hal Binası Yapım İşi</t>
  </si>
  <si>
    <t>19-11-2014</t>
  </si>
  <si>
    <t>06-06-2015</t>
  </si>
  <si>
    <t>Su Ve Kanalizasyon Bağlantı Elemanlarının alımı</t>
  </si>
  <si>
    <t>05-05-2016</t>
  </si>
  <si>
    <t>Su ve Kanalizsayon Yapımı</t>
  </si>
  <si>
    <t>13-05-2015</t>
  </si>
  <si>
    <t>16-06-2015</t>
  </si>
  <si>
    <t>08-09-2015</t>
  </si>
  <si>
    <t>23-09-2015</t>
  </si>
  <si>
    <t>Ağrı Diyadin Belediye Başkanlığı</t>
  </si>
  <si>
    <t>DİYADİN BELEDİYESİ ŞEHİRLERARASI OTOBÜS TERMİNAL PROJESİ</t>
  </si>
  <si>
    <t>02-05-2016</t>
  </si>
  <si>
    <t>30-09-2016</t>
  </si>
  <si>
    <t>TURİZM</t>
  </si>
  <si>
    <t>DİYADİN BELEDİYESİ KAPLICA PROJESİ</t>
  </si>
  <si>
    <t>30-05-2016</t>
  </si>
  <si>
    <t>29-04-2017</t>
  </si>
  <si>
    <t>Diyadin Toplumsal Destek ve Entegrasyon Merkezi Projesi</t>
  </si>
  <si>
    <t>15-06-2015</t>
  </si>
  <si>
    <t>01-01-2017</t>
  </si>
  <si>
    <t>DİYADİN BELEDİYESİ ENTEGRASYON PROJESİ</t>
  </si>
  <si>
    <t>07-07-2015</t>
  </si>
  <si>
    <t>09-02-2017</t>
  </si>
  <si>
    <t>DİYADİN BELEDİYESİ MEZBAHANESİ</t>
  </si>
  <si>
    <t>16-05-2016</t>
  </si>
  <si>
    <t>25-11-2017</t>
  </si>
  <si>
    <t>Ağrı Diyadin Kaymakamlığı</t>
  </si>
  <si>
    <t>Menfez Yapım İşi</t>
  </si>
  <si>
    <t>18-08-2016</t>
  </si>
  <si>
    <t>31-10-2016</t>
  </si>
  <si>
    <t>19-08-2016</t>
  </si>
  <si>
    <t>01-11-2016</t>
  </si>
  <si>
    <t>Taşbasamak Yol Ayrımı Günbuldu, Boyalan -Taşkesen Köyü arası 9,93 km BSK asfalt Yapım İşi</t>
  </si>
  <si>
    <t>22-07-2016</t>
  </si>
  <si>
    <t>04-10-2016</t>
  </si>
  <si>
    <t>Taşkesen-Hacıhalit Köyü arası 3,8 km BSK asfalt yapım işi</t>
  </si>
  <si>
    <t>01-09-2016</t>
  </si>
  <si>
    <t>15-10-2016</t>
  </si>
  <si>
    <t>EĞİTİM</t>
  </si>
  <si>
    <t>16 Derslikli İmam-Hatip Lisesi</t>
  </si>
  <si>
    <t>26-04-2016</t>
  </si>
  <si>
    <t>26-07-2017</t>
  </si>
  <si>
    <t>Davut Köyü Ortaokulu</t>
  </si>
  <si>
    <t>01-07-2016</t>
  </si>
  <si>
    <t>01-09-2017</t>
  </si>
  <si>
    <t>Okul Onarım işi</t>
  </si>
  <si>
    <t>01-10-2016</t>
  </si>
  <si>
    <t>Okul Onarım İşi</t>
  </si>
  <si>
    <t>07-10-2016</t>
  </si>
  <si>
    <t>Akçevre Köyü İçme şebeke suyu hattının yenileme işi</t>
  </si>
  <si>
    <t>16-08-2016</t>
  </si>
  <si>
    <t>29-09-2016</t>
  </si>
  <si>
    <t>Boyalan Köyü içme suyu depo yenılenmesi</t>
  </si>
  <si>
    <t>Dokuztaş köyü İçme suyu isale hattı ve şebeke hattı yapım işi</t>
  </si>
  <si>
    <t>08-09-2016</t>
  </si>
  <si>
    <t>16-10-2016</t>
  </si>
  <si>
    <t>Karapazar Köyü içme suyu şebeke hattının yenılenmesi</t>
  </si>
  <si>
    <t>27-10-2016</t>
  </si>
  <si>
    <t>Karataş Köyü İçme Suyu Şebekesi hattının Yenilenmesi</t>
  </si>
  <si>
    <t>Mollakara Köyü İçme suyu şebeke suyu hattı ve depo yapım işi</t>
  </si>
  <si>
    <t>Taşbasamak Köyü İçme Suyu Şebekesi hattının Yenilenmesi</t>
  </si>
  <si>
    <t>12-08-2016</t>
  </si>
  <si>
    <t>25-09-2016</t>
  </si>
  <si>
    <t>Taşkesen Köyü İçme suyu şebeke suyu bakım ve onarım işi</t>
  </si>
  <si>
    <t>Y.Tütek köyü Kezo Mezrası İçme suyu isale hattı ve şebeke hattı yapım işi</t>
  </si>
  <si>
    <t>22-10-2016</t>
  </si>
  <si>
    <t>Yeniçadır Köyü İbokom Mezrası İçme Suyu Çeşme yapımı</t>
  </si>
  <si>
    <t>İsaağa Köyü İçme suyu Depo Yapım işi</t>
  </si>
  <si>
    <t>Ağrı Doğubayazıt Belediye Başkanlığı</t>
  </si>
  <si>
    <t>MEZBAHANE YAPIMI</t>
  </si>
  <si>
    <t>01-01-2015</t>
  </si>
  <si>
    <t>Proje Aşamasında</t>
  </si>
  <si>
    <t>600 m2 BELEDİYE MALZEME AMBARI YAPIMI</t>
  </si>
  <si>
    <t>AKARYAKIT İSTASYONU YAPIM İŞİ</t>
  </si>
  <si>
    <t>ASFALT YAPIM İHALESİ</t>
  </si>
  <si>
    <t>Devam Eden (%31-40)</t>
  </si>
  <si>
    <t>KENT BÜTÜNÜ İMAR PLANI</t>
  </si>
  <si>
    <t>23-03-2015</t>
  </si>
  <si>
    <t>SU ŞEBEKESİ HATTI DÖŞEME İŞİ</t>
  </si>
  <si>
    <t>TOPTANCI SEBZE HALİ YAPIMI</t>
  </si>
  <si>
    <t>ÇÖP ARA TRANSFER İSTASYONU  YAPIM İŞİ</t>
  </si>
  <si>
    <t>Ağrı Doğubayazıt Kaymakamlığı</t>
  </si>
  <si>
    <t>Ahmed-i Hani Türbesi Çevre Düzenlemesi İşi</t>
  </si>
  <si>
    <t>15-08-2016</t>
  </si>
  <si>
    <t>15-11-2016</t>
  </si>
  <si>
    <t>Devam Eden (%41-50)</t>
  </si>
  <si>
    <t>KONUT</t>
  </si>
  <si>
    <t>Gürbulak Gümrük Lojman Yapımı Proje Çizimi Hizmet Alım İşi</t>
  </si>
  <si>
    <t>05-09-2016</t>
  </si>
  <si>
    <t>Doğubayazıt Gürbulak Gümrük Müdürlüğü Hizmet Binaları Yapım İşi</t>
  </si>
  <si>
    <t>22-06-2016</t>
  </si>
  <si>
    <t>Devam Eden (%11-20)</t>
  </si>
  <si>
    <t>Devam Eden (%51-60)</t>
  </si>
  <si>
    <t>03-08-2016</t>
  </si>
  <si>
    <t>25-08-2016</t>
  </si>
  <si>
    <t>Ağrı Eleşkirt Belediye Başkanlığı</t>
  </si>
  <si>
    <t>Devam Eden (%61-70)</t>
  </si>
  <si>
    <t>Ağrı Eleşkirt Kaymakamlığı</t>
  </si>
  <si>
    <t>Akyumak, Ramazan Köy Yolları Menfez Yapım İşi</t>
  </si>
  <si>
    <t>06-10-2016</t>
  </si>
  <si>
    <t>Akyumak-Ramazan-Hasanpınar Köyleri Menfez Yapım İşi</t>
  </si>
  <si>
    <t>10-09-2015</t>
  </si>
  <si>
    <t>Alagün Köyü Köprü Yapımı</t>
  </si>
  <si>
    <t>05-10-2015</t>
  </si>
  <si>
    <t>10-12-2015</t>
  </si>
  <si>
    <t>Değirmenoluğu-Yeşilova-Ergözü-Uludal-Dalkılıç-Aş.Kopuz Köy Yolları Asfalt Yapım İşi</t>
  </si>
  <si>
    <t>24-07-2015</t>
  </si>
  <si>
    <t>28-09-2015</t>
  </si>
  <si>
    <t>Yelkesen,Kanatgeren,Düzyayla Grup Köy Yolu ve Hasanpınar (BSK) Bitümlü Sıcak Karışım Asfalt Yol Yapım İşi (11,7 Km)</t>
  </si>
  <si>
    <t>21-07-2016</t>
  </si>
  <si>
    <t>06-09-2016</t>
  </si>
  <si>
    <t>Yücekapı Grup Köy Yolu Asfalt Yapım İşi</t>
  </si>
  <si>
    <t>10-08-2015</t>
  </si>
  <si>
    <t>31-08-2015</t>
  </si>
  <si>
    <t>Goncalı Köyü Köy Konağı Yapım İşi</t>
  </si>
  <si>
    <t>23-09-2016</t>
  </si>
  <si>
    <t>23-11-2016</t>
  </si>
  <si>
    <t>Mollasüleyman Köyü Köy Konağı Yapım İşi</t>
  </si>
  <si>
    <t>100. Yıl İlkokulu Onarım İşi</t>
  </si>
  <si>
    <t>20-09-2016</t>
  </si>
  <si>
    <t>Dalkılıç Köyü İlkokulu Onarımı ve Bahçe Duvarı Yapım İşi</t>
  </si>
  <si>
    <t>Dolutaş-Güneykaya Okulları Onarım İşi</t>
  </si>
  <si>
    <t>23-07-2015</t>
  </si>
  <si>
    <t>Eleşkirt Aile Destek Merkezi</t>
  </si>
  <si>
    <t>09-09-2016</t>
  </si>
  <si>
    <t>20-11-2016</t>
  </si>
  <si>
    <t>Eleşkirt Yayaladüzü Gençlik Merkezi</t>
  </si>
  <si>
    <t>Goncalı Orta okulu</t>
  </si>
  <si>
    <t>10-10-2015</t>
  </si>
  <si>
    <t>20-11-2015</t>
  </si>
  <si>
    <t>Hasanpınar Köyü İlköğretim Okulu Wc Yapım ve Onarım İşi</t>
  </si>
  <si>
    <t>13-10-2015</t>
  </si>
  <si>
    <t>09-11-2015</t>
  </si>
  <si>
    <t>Hürriyet İlkokulu</t>
  </si>
  <si>
    <t>15-04-2015</t>
  </si>
  <si>
    <t>27-10-2015</t>
  </si>
  <si>
    <t>Mesleki Ve teknik Anadolu Lisesi</t>
  </si>
  <si>
    <t>28-07-2015</t>
  </si>
  <si>
    <t>16-11-2015</t>
  </si>
  <si>
    <t>Sadaklı İlkokulu Yapım İşi</t>
  </si>
  <si>
    <t>13-08-2016</t>
  </si>
  <si>
    <t>Yayladüzü kemal Öztürk Lisesi ihata Duvarı Onarım İşi</t>
  </si>
  <si>
    <t>23-11-2015</t>
  </si>
  <si>
    <t>04-01-2016</t>
  </si>
  <si>
    <t>Yeşilova Okulunun Kazan Dairesi Onarım İşi</t>
  </si>
  <si>
    <t>11-12-2015</t>
  </si>
  <si>
    <t>YİBO-100 Yılı İlkokulu Onarım İşi</t>
  </si>
  <si>
    <t>16-07-2015</t>
  </si>
  <si>
    <t>17-09-2015</t>
  </si>
  <si>
    <t>Yücekapı Beldesi ve Oklavalı Mahallesi İlkokullarının Onarım İşi</t>
  </si>
  <si>
    <t>20-04-2016</t>
  </si>
  <si>
    <t>12-05-2016</t>
  </si>
  <si>
    <t>İkizgeçe İlkokulu Yapım İşi</t>
  </si>
  <si>
    <t>17-05-2016</t>
  </si>
  <si>
    <t>24-09-2016</t>
  </si>
  <si>
    <t>Değirmenoluğu Köyü İçme Suyu ENH Yapım İşi</t>
  </si>
  <si>
    <t>20-07-2016</t>
  </si>
  <si>
    <t>30-08-2016</t>
  </si>
  <si>
    <t>Eleşkirt Hükümet Konağı Bakım Onarım İşi</t>
  </si>
  <si>
    <t>30-07-2016</t>
  </si>
  <si>
    <t>Goncalı Köyü İçme Suyu Yapım İşi</t>
  </si>
  <si>
    <t>26-10-2015</t>
  </si>
  <si>
    <t>Gözaydın Köyü İçme Suyu Yapımı</t>
  </si>
  <si>
    <t>28-08-2015</t>
  </si>
  <si>
    <t>Sultan Ahmet Camii Çevre Düzenlenmesi</t>
  </si>
  <si>
    <t>22-12-2015</t>
  </si>
  <si>
    <t>Ağrı Gençlik Hizmetleri ve Spor İl Müdürlüğü</t>
  </si>
  <si>
    <t>100 yataklı Kamp Eğitim Merkezi Yapımı</t>
  </si>
  <si>
    <t>14-02-2013</t>
  </si>
  <si>
    <t>15-08-2015</t>
  </si>
  <si>
    <t>Hamur Sentetik Yüzeyli Futbol Sahası, Tel Çit,  500 Kişilik Tribü ve İkili Soyunma Odası</t>
  </si>
  <si>
    <t>Hamur</t>
  </si>
  <si>
    <t>30-10-2016</t>
  </si>
  <si>
    <t>Merkez 2500 Seyircili Spor Salonu Yapımı</t>
  </si>
  <si>
    <t>Patnos Gençlik Merkezi Yapımı</t>
  </si>
  <si>
    <t>Ağrı Gıda Tarım ve Hayvancılık İl Müdürlüğü</t>
  </si>
  <si>
    <t>TARIM</t>
  </si>
  <si>
    <t>31-12-2015</t>
  </si>
  <si>
    <t>BİTKİ SAĞLIĞI UYG. KONT. PRJ. - Bitkisel üretim karantina hizmetleri</t>
  </si>
  <si>
    <t>BİTKİSEL ÜRETİMİN GELİŞTİRİLMESİ PROJESİ</t>
  </si>
  <si>
    <t>DAP İLLERİ ARAZİ TOPLULAŞTIRMA PROJESİ-DEVAM EDEN İŞLER</t>
  </si>
  <si>
    <t>GIDA HİZMETLERİ</t>
  </si>
  <si>
    <t>GIDA VE YEM NUMUNESİ ALMA HİZ.GEL.PRJ.</t>
  </si>
  <si>
    <t>HAYVAN HASTALIK VE ZARARLILARI İLE MÜCADELE PROJESİ</t>
  </si>
  <si>
    <t>HAYVANCILIK YATIRIMLARININ DESTEKLENMESİ PROGRAMI</t>
  </si>
  <si>
    <t>HAYVANCILIĞI GELİŞTİRME PROJESİ</t>
  </si>
  <si>
    <t>ITRİ VE TIBBİ BİTKİLER İLE BOYA BİTKİLERİ YETİŞTİRİCİLİĞİNİN GEL.PRJ.</t>
  </si>
  <si>
    <t>KADIN ÇİFTÇİLER TARIMSAL YAYIM PROJESİ</t>
  </si>
  <si>
    <t>KIRSAL KALKINMA YATIRIMLARININ DESTEKLENMESİ PROJESİ</t>
  </si>
  <si>
    <t>KONTROL HİZMETLERİNİN GELİŞTİRİLMESİ PROJESİ</t>
  </si>
  <si>
    <t>MERA HİZMETLERİ</t>
  </si>
  <si>
    <t>Merkez, Eleşkirt, Hamur</t>
  </si>
  <si>
    <t>ORGANİK TARIMIN YAYGINLAŞTIRILMASI VE KONTROLÜ PROJESİ</t>
  </si>
  <si>
    <t>SULARDA TARIMSAL FAAL. KAYNAKLANAN KİRLİLİĞİN KONTROLÜ PRJ.</t>
  </si>
  <si>
    <t>TAR. BİLG. ALTYAP. VE BULUT BİLİŞ. SİST.KUR. PRJ.</t>
  </si>
  <si>
    <t>TARIM ARAZİLERİ EDİNDİRME VE YÖNETİMİ PROJESİ</t>
  </si>
  <si>
    <t>TARIMSAL YAYIM HİZMETLERİ PROJESİ</t>
  </si>
  <si>
    <t>ÇAYIR MERA YEM BİTKİLERİ ÜRETİMİNİ GELİŞTİRME PROJESİ</t>
  </si>
  <si>
    <t>İDARİ KAPASİTESİNİN GELİŞTİRİLMESİ PROJESİ</t>
  </si>
  <si>
    <t>Ağrı Hamur Kaymakamlığı</t>
  </si>
  <si>
    <t>Tükenmez Grup Köy Yolu Bitümlü Sıcak Karışım Asfalt Yapım İşi</t>
  </si>
  <si>
    <t>Yk.Gözlüce Köyü Grup Köy Yolu Bitümlü Sıcak Karışım Asfalt Yol Yapım İşi</t>
  </si>
  <si>
    <t>Abdiçıkmaz Köyü Yk.Tepecik Mezrası İçme Suyu Yapım İşi</t>
  </si>
  <si>
    <t>01-08-2016</t>
  </si>
  <si>
    <t>15-09-2016</t>
  </si>
  <si>
    <t>Etüd Aşamasında</t>
  </si>
  <si>
    <t>Aş.Karabal Köyü İçme Suyu Yapım İşi</t>
  </si>
  <si>
    <t>Beklemez köyü Kardeşler Mezrası İçme Suyu Yapım İşi</t>
  </si>
  <si>
    <t>Ekincik Köyü İçme Suyu İnşaat  Yapım İşi</t>
  </si>
  <si>
    <t>15-05-2015</t>
  </si>
  <si>
    <t>30-06-2015</t>
  </si>
  <si>
    <t>Esenören Köyü Çeşme Mezrası İçme Suyu Yapım İşi</t>
  </si>
  <si>
    <t>Gümüşkuşak Köyü İçme Suyu Yapım İşi</t>
  </si>
  <si>
    <t>Karakazan Köyü Yazılı Mezrası İçme Suyu İnşaat Yapım İşi</t>
  </si>
  <si>
    <t>Karakazan Köyü Şehit Mezrası İçme Suyu İnşaat yapım İşi</t>
  </si>
  <si>
    <t>Sarıbuğday Köyü İçme Suyu Yapım İşi</t>
  </si>
  <si>
    <t>Soğanlıtepe Köyü İçme Suyu Yapım İşi</t>
  </si>
  <si>
    <t>Süleymankümbet Köyü Aş.Yurt Mezrası İçme Suyu Yapım İşi</t>
  </si>
  <si>
    <t>Süleymankümbet Köyü Hanık Mezrası İçme Suyu İnşaat Yapım İşi</t>
  </si>
  <si>
    <t>Yk.Aladağ Köyü Uzunbulak Mezrası İçme Suyu Yapım İşi</t>
  </si>
  <si>
    <t>Yk.Gözlüce Köyü Aş.Kaya Mezrası İçme Suyu Yapım İşi</t>
  </si>
  <si>
    <t>Ağrı Orman ve Su İşleri Şube Müdürlüğü</t>
  </si>
  <si>
    <t>Ağrı Orman İşletme Müdürlüğü</t>
  </si>
  <si>
    <t>15-04-2010</t>
  </si>
  <si>
    <t>İSHAKPAŞA SEL ÖNLEYİCİ VE HANİBABA EROZYON KONTROL PROJELERİ</t>
  </si>
  <si>
    <t>15-12-2015</t>
  </si>
  <si>
    <t>Ağrı Patnos Belediye Başkanlığı</t>
  </si>
  <si>
    <t>Ağrı Patnos Kaymakamlığı</t>
  </si>
  <si>
    <t>Aş.Göçmez-Yk.Göçmez Çakırbey-Alatay Köyleri BSK Afalt Yol Yapım İşi</t>
  </si>
  <si>
    <t>21-08-2015</t>
  </si>
  <si>
    <t>Akdilek Köyü İçmesuyu Depo Onarımı İşi</t>
  </si>
  <si>
    <t>07-08-2015</t>
  </si>
  <si>
    <t>07-09-2015</t>
  </si>
  <si>
    <t>Baltacık Köyü Su Şebekesi Ve depo Yapımı</t>
  </si>
  <si>
    <t>18-06-2015</t>
  </si>
  <si>
    <t>18-07-2015</t>
  </si>
  <si>
    <t>Düzceli Köyü 50 Tonluk Ayaklı Su Deposu Yapım işi</t>
  </si>
  <si>
    <t>03-08-2015</t>
  </si>
  <si>
    <t>Gençali Köyü 50 Tonluk Su Deposu Yapım İşi</t>
  </si>
  <si>
    <t>Hasandolu Köyü 2 Adet içme Suyu Deposu Onarımı İşi</t>
  </si>
  <si>
    <t>Patnos İlçe Stadyumu içi halı saha yapım işi</t>
  </si>
  <si>
    <t>18-09-2013</t>
  </si>
  <si>
    <t>18-10-2013</t>
  </si>
  <si>
    <t>Uzungün Köyü İçmesuyu Deposu Onarımı İşi</t>
  </si>
  <si>
    <t>Y.Kulecik Köyü 100 Tonluk Depo Yapımİşi</t>
  </si>
  <si>
    <t>İlçemiz 14 Adet Köye</t>
  </si>
  <si>
    <t>04-08-2015</t>
  </si>
  <si>
    <t>20-08-2015</t>
  </si>
  <si>
    <t>İlçemiz 14 Adet Köye Sondaj Yapımı İşi</t>
  </si>
  <si>
    <t>Ağrı Taşlıçay Belediye Başkanlığı</t>
  </si>
  <si>
    <t>18-04-2016</t>
  </si>
  <si>
    <t>22-08-2016</t>
  </si>
  <si>
    <t>Ağrı Taşlıçay Kaymakamlığı</t>
  </si>
  <si>
    <t>Ağrı Tutak Kaymakamlığı</t>
  </si>
  <si>
    <t>11-06-2015</t>
  </si>
  <si>
    <t>KARAAĞAÇ-ESMER BSK ASFALT YOL YAPIM İŞİ</t>
  </si>
  <si>
    <t>04-08-2016</t>
  </si>
  <si>
    <t>08-10-2016</t>
  </si>
  <si>
    <t>BAYINDIR-BATMIŞ KÖYLERİ OKUL BAKIM ONARIM İŞİ</t>
  </si>
  <si>
    <t>DAĞLICA-DİBELEK-ORTAYAMAÇ KÖYLERİ OKUL BAKIM ONARIM İŞİ</t>
  </si>
  <si>
    <t>05-08-2016</t>
  </si>
  <si>
    <t>04-11-2016</t>
  </si>
  <si>
    <t>DİKME-MIZRAK KÖYLERİ OKUL BAKIM ONARIM İŞİ</t>
  </si>
  <si>
    <t>09-11-2016</t>
  </si>
  <si>
    <t>Bayındır köyü şebekeli sistem içme suyu tesis geliştirme işi</t>
  </si>
  <si>
    <t>20-06-2016</t>
  </si>
  <si>
    <t>19-09-2016</t>
  </si>
  <si>
    <t>Burnubulak köyü şebekeli sistem içme suyu yapım işi</t>
  </si>
  <si>
    <t>21-09-2016</t>
  </si>
  <si>
    <t>Döşkaya köyü şebekeli sistem içme suyu yapım işi</t>
  </si>
  <si>
    <t>Uzunöz köyü şebekeli sistem içme suyu yapım işi</t>
  </si>
  <si>
    <t>Ağrı Valiliği Merkez İlçe KHGB</t>
  </si>
  <si>
    <t>Ağrı Yücekapı Belediye Başkanlığı</t>
  </si>
  <si>
    <t>Ağrı Çevre ve Şehircilik İl Müdürlüğü</t>
  </si>
  <si>
    <t>AĞRI TAPU VE KADASTRO MÜD.HİZ.</t>
  </si>
  <si>
    <t>05-01-2015</t>
  </si>
  <si>
    <t>31-12-2017</t>
  </si>
  <si>
    <t>01-01-2014</t>
  </si>
  <si>
    <t>J.Komd.A.K.lığı Uzm.Erbaş Yat.(52 Üniteli) Etüt-Prj.Hzl.</t>
  </si>
  <si>
    <t>J.Komd.A.K.lığı Uzman Erbaş Yatakhanesi(52 Üniteli)</t>
  </si>
  <si>
    <t>31-12-2018</t>
  </si>
  <si>
    <t>JÖH Tb.K.lığı Ek Hizmet Binası</t>
  </si>
  <si>
    <t>JÖH Tb.K.lığı Ek Hizmet Binası Etüt-Prj.Hzl.</t>
  </si>
  <si>
    <t>Mrk.Öz.Tip.J.Krk.K.lığı Uzm. Erbaş Yat.(24 Üniteli) Etüt-Prj.Hzl.</t>
  </si>
  <si>
    <t>Mrk.Öz.Tip.J.Krk.K.lığı Uzman Erbaş Yatakhanesi (24 Üniteli)</t>
  </si>
  <si>
    <t>PATNOS İLÇE EMNİYET MÜD.HİZMET BİNASI YAPIM İNŞAATI</t>
  </si>
  <si>
    <t>14-04-2014</t>
  </si>
  <si>
    <t>27-03-2016</t>
  </si>
  <si>
    <t>Rehabilitasyon Merkezi İnşaatı (Engelsiz Yaşam merkezi)</t>
  </si>
  <si>
    <t>01-01-2012</t>
  </si>
  <si>
    <t>Ağrı İbrahim Çeçen Üniversitesi</t>
  </si>
  <si>
    <t>Ağrı İl Afet ve Acil Durum Müdürlüğü</t>
  </si>
  <si>
    <t>Ağrı Merkez ve İlçeleri Muhtelif Köyler E.Y.Y Yöntemi İle Afet Konutu Yapımı (2016)</t>
  </si>
  <si>
    <t>Merkez, Eleşkirt, Hamur, Taşlıçay, Tutak, Diyadin, Doğubeyazıt</t>
  </si>
  <si>
    <t>AĞRI İLİ ELEŞKİRT İLÇESİ ESENTEPE MAHALLESİ AFET EVLERİ İÇME SUYU YAPIM İŞİ</t>
  </si>
  <si>
    <t>15-11-2017</t>
  </si>
  <si>
    <t>Ağrı İl Milli Eğitim Müdürlüğü</t>
  </si>
  <si>
    <t>AĞRI MERKEZ 12 DERSLİKLİ CUMHURİYET ORTAOKULU</t>
  </si>
  <si>
    <t>13-09-2015</t>
  </si>
  <si>
    <t>AĞRI MERKEZ FEVZİ ÇAKMAK MAHALLESİ İLKOKUKLU</t>
  </si>
  <si>
    <t>26-08-2016</t>
  </si>
  <si>
    <t>AĞRI MERKEZ YAKINCA KÖYÜ 8 DERSLİKLİ ORTAOKULU</t>
  </si>
  <si>
    <t>DOĞUBAYAZIT MESLEKİ VE TEKNİK LİSE</t>
  </si>
  <si>
    <t>12-08-2015</t>
  </si>
  <si>
    <t>DOĞUBAYAZIT TİCARET MESLEK LİSESİ</t>
  </si>
  <si>
    <t>03-06-2013</t>
  </si>
  <si>
    <t>20-05-2016</t>
  </si>
  <si>
    <t>DOĞUBAYAZIT ÖZEL EĞİTİM OKULU</t>
  </si>
  <si>
    <t>DOĞUBAYAZIT İLÇESİ YENİ MAHALLE 16 DERSLİK İLKOKULU</t>
  </si>
  <si>
    <t>30-09-2015</t>
  </si>
  <si>
    <t>DOĞUBAYAZIT İLÇESİ YIĞINÇAL KÖYÜ 4 DERSLİKLİ ORTAOKULU</t>
  </si>
  <si>
    <t>DOĞUBAYAZIT İLÇESİ İSHAKPAŞA MAHALLESİ İLKOKULU 16 DERSLİK</t>
  </si>
  <si>
    <t>30-10-2015</t>
  </si>
  <si>
    <t>DOĞUBAYAZIT İMAM HATİP LİSESİ</t>
  </si>
  <si>
    <t>15-07-2015</t>
  </si>
  <si>
    <t>DİYADİN İLÇESİ OMUZBAŞI KÖYÜ İLKOKULU</t>
  </si>
  <si>
    <t>DİYADİN İMAM HATİP 12 DERSLİKLİ ORTAOKULU</t>
  </si>
  <si>
    <t>30-10-2017</t>
  </si>
  <si>
    <t>DİYADİN İMAM HATİP LİSESİ</t>
  </si>
  <si>
    <t>15-04-2014</t>
  </si>
  <si>
    <t>21-08-2017</t>
  </si>
  <si>
    <t>ELEŞKİRT ENDÜSTRİ MESLEK LİSESİ</t>
  </si>
  <si>
    <t>25-10-2016</t>
  </si>
  <si>
    <t>ELEŞKİRT İLÇESİ GONCALI KÖYÜ 8 DERSLİKLİ ORTAOKULU</t>
  </si>
  <si>
    <t>ELEŞKİRT İLÇESİ SADAKLI KÖYÜ İLKOKULU 4 DERSLİK</t>
  </si>
  <si>
    <t>ELEŞKİRT İLÇESİ İKİZGEÇE KÖYÜ 4 DERSLİKLİ İLKOKULU</t>
  </si>
  <si>
    <t>16-06-2014</t>
  </si>
  <si>
    <t>HAMUR KARLICA KÖYÜ İLKOKULU 4 DAİRELİ LOJMAN</t>
  </si>
  <si>
    <t>HAMUR KAÇMAZ KÖYÜ ORTAOKULU 4 DAİRELİ LOJMAN</t>
  </si>
  <si>
    <t>HAMUR KIZ MESLEK LİSESİ</t>
  </si>
  <si>
    <t>25-06-2014</t>
  </si>
  <si>
    <t>HAMUR YUKARI GÖZLÜCE KÖYÜ 4 DERSLİKLİ İLKOKULU</t>
  </si>
  <si>
    <t>HAMUR ÇPL ANADOLU LİSESİ ATÖLYESİ</t>
  </si>
  <si>
    <t>10-06-2015</t>
  </si>
  <si>
    <t>HAMUR İLÇESİ KANDİLDAĞI KÖYÜ İLKOKULU 4 DAİRELİ LOJMAN</t>
  </si>
  <si>
    <t>HAMUR İLÇESİ SEYİTHANBEY KÖYÜ 4 DERSLİKLİ ORTAOKULU</t>
  </si>
  <si>
    <t>HAMUR İMAM HATİP LİSESİ</t>
  </si>
  <si>
    <t>MERKEZ 100. YIL GAZİ 16 DERSLİKLİ İLKOKULU</t>
  </si>
  <si>
    <t>MERKEZ 100. YIL MAHALLESİ 3 DERSLİKLİ ANAOKULU</t>
  </si>
  <si>
    <t>MERKEZ MESLEKİ VE TEKNİK LİSE</t>
  </si>
  <si>
    <t>11-08-2015</t>
  </si>
  <si>
    <t>MERKEZ SARICA KÖYÜ İLKOKULU</t>
  </si>
  <si>
    <t>MERKEZ SOSYAL BİLİMLER LİSESİ</t>
  </si>
  <si>
    <t>PATNOS 14 NİSAN 16 DERSLİKLİ ORTAOKULU</t>
  </si>
  <si>
    <t>PATNOS MERKEZ 16 DERSLİKLİ İLKOKULU</t>
  </si>
  <si>
    <t>07-10-2015</t>
  </si>
  <si>
    <t>30-11-2016</t>
  </si>
  <si>
    <t>PATNOS MESLEKİ VE TEKNİK LİSE</t>
  </si>
  <si>
    <t>PATNOS REHBERLİK ARAŞTIRMA MERKEZİ</t>
  </si>
  <si>
    <t>PATNOS YEŞİLÇİMEN MAH. 3 DERSLİKLİ ANAOKULU</t>
  </si>
  <si>
    <t>PATNOS ÖZEL EĞİTİM OKULU</t>
  </si>
  <si>
    <t>17-06-2014</t>
  </si>
  <si>
    <t>PATNOS İLÇESİ 32 DERSLİKLİ İMAM HATİP ORTAOKULU VE 200 ÖĞRENCİLİK PANSİYON</t>
  </si>
  <si>
    <t>07-04-2014</t>
  </si>
  <si>
    <t>PATNOS İLÇESİ BAĞDİŞAN MAH. 12 DERSLİKLİ ORTAOKULU</t>
  </si>
  <si>
    <t>08-10-2015</t>
  </si>
  <si>
    <t>PATNOS İLÇESİ DEĞİRMENDÜZÜ KÖYÜ 12 DERSLİKLİ İLKOKUL</t>
  </si>
  <si>
    <t>20-12-2016</t>
  </si>
  <si>
    <t>PATNOS İLÇESİ DOĞANSU KÖYÜ 12 DERSLİKLİ ORTAOKULU</t>
  </si>
  <si>
    <t>PATNOS İLÇESİ ERGENÇLİ KÖYÜ YILANLI KÖYÜ 2 DERSLİKLİ 1 LOJMANLI İLKOKULU</t>
  </si>
  <si>
    <t>PATNOS İLÇESİ MERKEZ 24 DERSLİKLİ ORTAOKULU</t>
  </si>
  <si>
    <t>08-06-2015</t>
  </si>
  <si>
    <t>28-08-2016</t>
  </si>
  <si>
    <t>PATNOS İLÇESİ MOLLAİBRAHİM KÖYÜ 4 DERSLİKLİ</t>
  </si>
  <si>
    <t>PATNOS İLÇESİ YUKARI GÖÇMEZ KÖYÜ 8 DERSLİKLİ ORTAOKULU</t>
  </si>
  <si>
    <t>20-10-2016</t>
  </si>
  <si>
    <t>PATNOS İLÇESİ YUKARI KULECİK KÖYÜ 4 DERSLİKLİ İLKOKULU</t>
  </si>
  <si>
    <t>PATNOS İMAM HATİP LİSESİ</t>
  </si>
  <si>
    <t>22-11-2016</t>
  </si>
  <si>
    <t>TAŞLIÇAY İLÇESİ ALAKOÇLU KÖYÜ 4 DERSLİKLİ ORTAOKULU</t>
  </si>
  <si>
    <t>TAŞLIÇAY İLÇESİ AŞ. DUMANLU KÖYÜ 4 DERSLİKLİ ORTAOKULU</t>
  </si>
  <si>
    <t>TUTAK PALANDÖKEN KÖYÜ İLKOKULU 2 DERSLİKLİ 1 LOJMAN</t>
  </si>
  <si>
    <t>TUTAK ÇPL ANADOLU LİSESİ ATÖLYESİ</t>
  </si>
  <si>
    <t>TUTAK İLÇESİ KARACAN 4 DESRLİK ORTAOKULU</t>
  </si>
  <si>
    <t>30-04-2016</t>
  </si>
  <si>
    <t>TUTAK İLÇESİ OĞLAKSUYU KÖYÜ 4 DERSLİKLİ ORTAOKULU</t>
  </si>
  <si>
    <t>10-09-2016</t>
  </si>
  <si>
    <t>TUTAK İLÇEŞİ KARACAN KÖYÜ 4 DERSLİKLİ İLKOKULU</t>
  </si>
  <si>
    <t>Ağrı İl Sağlık Müdürlüğü</t>
  </si>
  <si>
    <t>SAĞLIK</t>
  </si>
  <si>
    <t>AĞRI 400 YATAKLI DEVLET HASTANESİ</t>
  </si>
  <si>
    <t>06-09-2010</t>
  </si>
  <si>
    <t>AĞRI İL SAĞLIK MÜDÜRLÜĞÜ, AĞRI HALK SAĞLIĞI MÜDÜRLÜĞÜ, 30 ÜNİTLİK ADSM, 112 KOMUTA KONTROL MERKEZİ, 5-6 HEKİMLİK ASM</t>
  </si>
  <si>
    <t>01-06-2013</t>
  </si>
  <si>
    <t>30-07-2015</t>
  </si>
  <si>
    <t>TUTAK DEVLET HASTANESİ 6 DAİRELİ LOJMAN</t>
  </si>
  <si>
    <t>Ağrı İl Özel İdaresi</t>
  </si>
  <si>
    <t>150 ADET SIVAT TEMİNİ VE 27 ADET HAYVAN GÖLGELİĞİ YAPIM İŞİ</t>
  </si>
  <si>
    <t>30-12-2015</t>
  </si>
  <si>
    <t>28-12-2016</t>
  </si>
  <si>
    <t>5 ADET HİS GÖLETİ YAPIM İŞİ</t>
  </si>
  <si>
    <t>28-10-2015</t>
  </si>
  <si>
    <t>DOĞUBAYAZIT ORTADİREK KÖYÜ EK SULAMA HATTI YAPIM İŞİ</t>
  </si>
  <si>
    <t>19-11-2016</t>
  </si>
  <si>
    <t>ELEŞKİRT ÇİFTEPINAR KÖYÜ TARIMSAL SULAMA TESİSİ ONARIM İŞİ</t>
  </si>
  <si>
    <t>07-12-2015</t>
  </si>
  <si>
    <t>02-10-2016</t>
  </si>
  <si>
    <t>HAMUR SARIBUĞDAY KÖYÜ TARIMSAL SULAMA TESİSİ YAPIM İŞİ</t>
  </si>
  <si>
    <t>12-12-2015</t>
  </si>
  <si>
    <t>Hayvan Gölgeliği ve  Sıvat Alımı</t>
  </si>
  <si>
    <t>06-04-2016</t>
  </si>
  <si>
    <t>01-12-2016</t>
  </si>
  <si>
    <t>His Göleti Yapım İşi (5 adet)</t>
  </si>
  <si>
    <t>Merkez, Tutak</t>
  </si>
  <si>
    <t>Tarımsal Sulama Projesi Yapılacak Köyler (3 Adet)</t>
  </si>
  <si>
    <t>Hamur, Doğubeyazıt</t>
  </si>
  <si>
    <t>Ağrı İl Özel İdaresi 2016 Yılı Stabilize Yol Yapım Çalışmaları</t>
  </si>
  <si>
    <t>01-03-2016</t>
  </si>
  <si>
    <t>MERKEZ ELEŞKİRT ASFALT BAKIM ONARIM AŞINMA TABAKASI</t>
  </si>
  <si>
    <t>MERKEZ TEZEREN-DEDEMAKSUT-GÜVENDİK-KAZLI-BALLIBOSTAN-YIĞINTEPE-YURTPINAR BSK ÇALIŞMASI</t>
  </si>
  <si>
    <t>28-03-2016</t>
  </si>
  <si>
    <t>25-11-2016</t>
  </si>
  <si>
    <t>MERKEZ VE İLÇELERDE YAPILAN GREYDERLİ BAKIM ONARIM</t>
  </si>
  <si>
    <t>MERKEZ VE İLÇELERDE YAPILAN STABİLİZE YOL ÇALIŞMALARI</t>
  </si>
  <si>
    <t>25-03-2016</t>
  </si>
  <si>
    <t>05-10-2016</t>
  </si>
  <si>
    <t>12-06-2015</t>
  </si>
  <si>
    <t>Tır Parkı Saha Betonlaması ve Drenaj İşleri , Ek Tesis ve Aydınlatma ile Ek Güvenlik Kam. Yapımı</t>
  </si>
  <si>
    <t>12-01-2016</t>
  </si>
  <si>
    <t>YOL KISMİ ONARIM İŞİ</t>
  </si>
  <si>
    <t>06-07-2016</t>
  </si>
  <si>
    <t>ELEŞKİRT YAYLADÜZÜ BELDESİ GENÇLİK MERKEZİ YAPIM İŞİ</t>
  </si>
  <si>
    <t>21-10-2016</t>
  </si>
  <si>
    <t>13-04-2017</t>
  </si>
  <si>
    <t>FATİH MAHALLESİ AİLE DESTEK MERKEZİ YAPIM İŞİ</t>
  </si>
  <si>
    <t>31-08-2016</t>
  </si>
  <si>
    <t>24-11-2016</t>
  </si>
  <si>
    <t>GAZİ MAHALLESİ AİLE DESTEK MERKEZİ YAPIM İŞİ</t>
  </si>
  <si>
    <t>MERKEZ FATİH MAHALLESİ GENÇLİK MERKEZİ YAPIM İŞİ</t>
  </si>
  <si>
    <t>22-09-2016</t>
  </si>
  <si>
    <t>MERKEZ KÜPKIRAN MAHALLESİ GENÇLİK MERKEZİ YAPIM İŞİ</t>
  </si>
  <si>
    <t>MERKEZ SERHAT GENÇLİK MERKEZİ YAPIM İŞİ</t>
  </si>
  <si>
    <t>10-04-2016</t>
  </si>
  <si>
    <t>TAŞLIÇAY İLÇESİ AİLE DESTEK MERKEZİ YAPIM İŞİ</t>
  </si>
  <si>
    <t>Dört Adet His Göleti</t>
  </si>
  <si>
    <t>23-06-2015</t>
  </si>
  <si>
    <t>ELEŞKİRT ESENTEPE AFET EVLERİ İÇME SUYU YAPIM İŞİ</t>
  </si>
  <si>
    <t>02-11-2016</t>
  </si>
  <si>
    <t>MERKEZ KALENDER KÖYÜ İÇME SUYU AMAÇLI TRAFO ONARIM İŞİ</t>
  </si>
  <si>
    <t>03-09-2016</t>
  </si>
  <si>
    <t>MERKEZ YIĞINTEPE KÖYÜ İÇME SUYU AMAÇLI TRAFO ONARIM İŞİ</t>
  </si>
  <si>
    <t>15-06-2016</t>
  </si>
  <si>
    <t>30-06-2016</t>
  </si>
  <si>
    <t>Patnos Hükümet Konağı Yapım İşi</t>
  </si>
  <si>
    <t>15-09-2014</t>
  </si>
  <si>
    <t>Devlet Su İşleri 8. Bölge Müdürlüğü</t>
  </si>
  <si>
    <t>85. Şube Müdürlüğü Kampüsü Proje Yapımı</t>
  </si>
  <si>
    <t>Ağrı 1.Grup Taşkın Korumaya Yönelik İstikşaf Raporu Hazırlanması (Ağrı-Merkez Yazıcı Ovası Yan Dereleri, Taşlıçay-Tanrıverdi, Tutak-Zegerek Deresi, Doğubeyazıt-İncesu ve Patnos Zirekli Köyleri)</t>
  </si>
  <si>
    <t>Merkez, Patnos, Taşlıçay, Tutak, Doğubeyazıt</t>
  </si>
  <si>
    <t>Ağrı 85.  Şube Taşkın ve Kurutma Tesisleri Onarımı</t>
  </si>
  <si>
    <t>Ağrı 85. Şube Bina Tesisleri Onarımı</t>
  </si>
  <si>
    <t>Ağrı 85. Şube Müdürlüğü Sulama Tesisleri Koruyucu Tedbirler</t>
  </si>
  <si>
    <t>Ağrı Aydıntepe Barajı Proje Yapımı</t>
  </si>
  <si>
    <t>Ağrı Aydıntepe Barajı Sulaması Proje Yapımı</t>
  </si>
  <si>
    <t>01-03-2013</t>
  </si>
  <si>
    <t>Ağrı Diyadin İlçe Merkezi Göl Mahallesi Kuru Dere İkmali</t>
  </si>
  <si>
    <t>Ağrı Doğubeyazıt Tanıktepe Köyü</t>
  </si>
  <si>
    <t>Ağrı Ekincik Ovası Sulaması</t>
  </si>
  <si>
    <t>Ağrı Eleşkirt Aydoğdu Köyü</t>
  </si>
  <si>
    <t>Ağrı Eleşkirt Değirmenoluğu Köyü Şamyan Deresi</t>
  </si>
  <si>
    <t>Ağrı Eleşkirt Sulaması Onarımı</t>
  </si>
  <si>
    <t>Ağrı Eleşkirt Yücekapı Beldesi Şeryan Çayı</t>
  </si>
  <si>
    <t>Ağrı Merkez Taşlıçay Deresi</t>
  </si>
  <si>
    <t>Ağrı Ovası Yazıcı Sulaması 2. Kısım</t>
  </si>
  <si>
    <t>01-06-2016</t>
  </si>
  <si>
    <t>31-12-2019</t>
  </si>
  <si>
    <t>Ağrı Ovası Yazıcı Sulaması Batı Derivasyon Tüneli İkmali</t>
  </si>
  <si>
    <t>01-12-2018</t>
  </si>
  <si>
    <t>Ağrı Patnos Güvercinli İçmesuyu Göleti Planlama Raporu</t>
  </si>
  <si>
    <t>Ağrı Patnos İçmesuyu Kamulaştırma</t>
  </si>
  <si>
    <t>Ağrı Taşlıçay Aşağı Dumanlı Köyü 2. Kısım</t>
  </si>
  <si>
    <t>Ağrı Taşlıçay Aşağı Dumanlı Köyü İkmali</t>
  </si>
  <si>
    <t>Ağrı Taşlıçay Derecek Göleti</t>
  </si>
  <si>
    <t>Ağrı Tutak Çırpılı Göleti ve Sulaması Planlama Raporu</t>
  </si>
  <si>
    <t>Ağrı Yazıcı (DAP) Kamulaştırma</t>
  </si>
  <si>
    <t>01-01-1995</t>
  </si>
  <si>
    <t>Ağrı İli 2.Grup Taşkın Koruma İstikşaf Raporu Hazırlanması</t>
  </si>
  <si>
    <t>01-01-2011</t>
  </si>
  <si>
    <t>Ağrı- Tutak Projesi Planlama Revizyonu</t>
  </si>
  <si>
    <t>Ağrı-Eleşkirt İlçe Merkezi Alakış Deresi 2.Kısım ve Yücekapı Beldesi-Çetinsu Köyü</t>
  </si>
  <si>
    <t>Ağrı-Merkez Tezeren ve Yalınca Köyleri</t>
  </si>
  <si>
    <t>Ağrı-Merkez Şeryan Çayı</t>
  </si>
  <si>
    <t>Ağrı-Patnos Barajı Onarımı</t>
  </si>
  <si>
    <t>Ağrı-Patnos Yeşilhisar Göleti</t>
  </si>
  <si>
    <t>Ağrı-Patnos Yukarıgöçmez Göleti</t>
  </si>
  <si>
    <t>Ağrı-Patnos İçmesuyu Proje Yapımı</t>
  </si>
  <si>
    <t>Ağrı-Taşlıçay Kumluca Köyü</t>
  </si>
  <si>
    <t>Ağrı-Yazıcı Barajı Onarımı</t>
  </si>
  <si>
    <t>Ağrı Patnos İçmesuyu Arıtma Tesisi</t>
  </si>
  <si>
    <t>Erzurum Karayolları 12. Bölge Müdürlüğü</t>
  </si>
  <si>
    <t>Doğubeyazıt Bakımevi (DAP)</t>
  </si>
  <si>
    <t>Erzurum Orman Bölge Müdürlüğü</t>
  </si>
  <si>
    <t>Erzurum Tapu ve Kadastro 8. Bölge Müdürlüğü</t>
  </si>
  <si>
    <t>AGR-TTK</t>
  </si>
  <si>
    <t>Merkez, Taşlıçay, Tutak, Diyadin, Doğubeyazıt</t>
  </si>
  <si>
    <t>09-10-2013</t>
  </si>
  <si>
    <t>DEDELİ (AĞRI) KANALİZASYON İKMAL İNŞAATI</t>
  </si>
  <si>
    <t>18-09-2014</t>
  </si>
  <si>
    <t>16-01-2015</t>
  </si>
  <si>
    <t>PATNOS AĞRI CEVDET SUNAY KIŞLASI LOJ. SOSYAL TESİS VE ÇEVRE TANZİMİ YAPIM İŞİ</t>
  </si>
  <si>
    <t>24-07-2017</t>
  </si>
  <si>
    <t>Van Karayolları 11. Bölge Müdürlüğü</t>
  </si>
  <si>
    <t>(Ağrı-Doğubeyazıt)Ayr.- Çaldıran (DAP)</t>
  </si>
  <si>
    <t>ASFALT YAPIM VE ONARIM ÇALIŞMALARI</t>
  </si>
  <si>
    <t>13-10-2017</t>
  </si>
  <si>
    <t>Erciş- Patnos Devlet Yolu(Patnos Şehir Geçişi dahil) Toprak işleri, sanat yapıları ve Üstyapı (Bitümlü Sıcak Karışım Kaplama İşi) yapılması yapım işi .</t>
  </si>
  <si>
    <t>22-06-2015</t>
  </si>
  <si>
    <t>Erciş-Patnos (DAP)</t>
  </si>
  <si>
    <t>Erciş-Patnos Devet yolu (Patnos şehir geçişi) ( KM: 15+500-17+500 ) Toprak işleri sanat yapıları ve üstyapı (Bitümlü sıcak karışım kaplama işi) yapılması yapım işi</t>
  </si>
  <si>
    <t>26-06-2015</t>
  </si>
  <si>
    <t>Patnos - Malazgirt - Bulanık (DAP)</t>
  </si>
  <si>
    <t>RUTİN TRAFİK HİZMETLERİ</t>
  </si>
  <si>
    <t>Çaldıran-12. Böl.Hd.Yolu (Km:6+500-46+500) 20.Md Toprak İşleri, Sanat Yapıları ve Üstyapı İşleri Yapım İşi</t>
  </si>
  <si>
    <t>06-04-2012</t>
  </si>
  <si>
    <t>12-09-2016</t>
  </si>
  <si>
    <t>Eleşkirt TM</t>
  </si>
  <si>
    <t>GÜRBULAK TM</t>
  </si>
  <si>
    <t>Toplam</t>
  </si>
  <si>
    <t>Yatırımcı Kuruluşlara Göre Değerlendirme (EK-10 TABLO-2)</t>
  </si>
  <si>
    <t>İl</t>
  </si>
  <si>
    <t>İKK Toplantısı</t>
  </si>
  <si>
    <t>Yıl</t>
  </si>
  <si>
    <t>Proje Program Durumu</t>
  </si>
  <si>
    <t>Toplantı Dönemi</t>
  </si>
  <si>
    <t>Dışa Aktarım Seçenekleri</t>
  </si>
  <si>
    <t>Kuruluş</t>
  </si>
  <si>
    <t>Proje Sayısı</t>
  </si>
  <si>
    <t>Proje Bedelleri Toplamı (TL)</t>
  </si>
  <si>
    <t>Yılı Ödenekleri Toplamı (TL)*</t>
  </si>
  <si>
    <t>Önceki Yıllar Harcamalar Toplamı (TL)</t>
  </si>
  <si>
    <t>AĞRI VALİLİĞİ MERKEZ İLÇE KHGB</t>
  </si>
  <si>
    <t>DOĞUBAYAZIT KAYMAKAMLIĞI</t>
  </si>
  <si>
    <t>DİYADİN  KAYMAKAMLIĞI</t>
  </si>
  <si>
    <t>HAMUR KAYMAKAMLIĞI</t>
  </si>
  <si>
    <t>ELEŞKİRT  KAYMAKAMLIĞI</t>
  </si>
  <si>
    <t>PATNOS KAYMAKAMLIĞI</t>
  </si>
  <si>
    <t>TAŞLIÇAY KAYMAKAMLIĞI</t>
  </si>
  <si>
    <t>TUTAK KAYMAKAMLIĞI</t>
  </si>
  <si>
    <t>AĞRI BELEDİYE BAŞKANLIĞI</t>
  </si>
  <si>
    <t>DOĞUBAYAZIT BELEDİYE BAŞKANLIĞI</t>
  </si>
  <si>
    <t>DİYADİN  BELEDİYE BAŞKANLIĞI</t>
  </si>
  <si>
    <t>HAMUR BELEDİYE BAŞKANLIĞI</t>
  </si>
  <si>
    <t>ELEŞKİRT  BELEDİYE BAŞKANLIĞI</t>
  </si>
  <si>
    <t>PATNOS BELEDİYE BAŞKANLIĞI</t>
  </si>
  <si>
    <t>TAŞLIÇAY BELEDİYE BAŞKANLIĞI</t>
  </si>
  <si>
    <t>TUTAK BELEDİYE BAŞKANLIĞI</t>
  </si>
  <si>
    <t>DEDELİ  BELEDİYE BAŞKANLIĞI</t>
  </si>
  <si>
    <t>YÜCEKAPI BELEDİYE BAŞKANLIĞI</t>
  </si>
  <si>
    <t>YAYLADÜZÜ BELEDİYE BAŞKANLIĞI</t>
  </si>
  <si>
    <t>TAHİR BELEDİYE BAŞKANLIĞI</t>
  </si>
  <si>
    <t>ERZURUM ORMAN BÖLGE MÜDÜRLÜĞÜ</t>
  </si>
  <si>
    <t>DSİ 8. BÖLGE MÜDÜRLÜĞÜ</t>
  </si>
  <si>
    <t>İLBANK A.Ş. ERUZUM BÖLGE MÜD.</t>
  </si>
  <si>
    <t>KARAYOLLARI 12. BÖLGE MÜD.</t>
  </si>
  <si>
    <t>KARAYOLLARI 11. BÖLGE MÜD.</t>
  </si>
  <si>
    <t>ORMAN VE SU İŞLERİ 13. BÖLGE MÜD.</t>
  </si>
  <si>
    <t>TAPU VE KADASTRO 8. BÖL. MÜD.</t>
  </si>
  <si>
    <t>TEİAŞ 17.BÖLGE MÜDÜRLÜĞÜ</t>
  </si>
  <si>
    <t>MİLLİ EĞİTİM MÜDÜRLÜĞÜ</t>
  </si>
  <si>
    <t>AĞRI İBRAHİM ÇEÇEN ÜNİVERSİTESİ</t>
  </si>
  <si>
    <t>ORMAN İŞLETME MÜDÜRLÜĞÜ</t>
  </si>
  <si>
    <t>ORMAN VE SU İŞLERİ ŞUBE MÜDÜRLÜĞÜ</t>
  </si>
  <si>
    <t>ÇEVRE  VE ŞEHİRCİLİK İL MÜDÜRLÜĞÜ</t>
  </si>
  <si>
    <t>GENÇLİK HİZ. VE SPOR İL MÜDÜRLÜĞÜ</t>
  </si>
  <si>
    <t>GIDA TARIM VE HAY. İL MÜDÜRLÜĞÜ</t>
  </si>
  <si>
    <t>İL SAĞLIK MÜDÜRLÜĞÜ</t>
  </si>
  <si>
    <t>İL AFET VE ACİL DURUM MÜDÜRLÜĞÜ</t>
  </si>
  <si>
    <t>İL ÖZEL İDARESİ</t>
  </si>
  <si>
    <t>ARAS EDAŞ İL KOORDİNATÖRLÜĞÜ</t>
  </si>
  <si>
    <t>TOPLAM</t>
  </si>
  <si>
    <t>HERHANGİ BİR PROJESİ YOKTUR</t>
  </si>
  <si>
    <t>Van TEİAŞ 17. Bölge Müdürlüğü</t>
  </si>
  <si>
    <t>İller Bankası A.Ş. Erzurum  Bölge Müdürlüğü</t>
  </si>
  <si>
    <t>AĞRI 400 KİŞİLİK GERİ GÖNDERME MERKEZİ YAPIM İŞİ</t>
  </si>
  <si>
    <t>Özdilek Köyü ve Oluklu Mezrası İçme Suyu Yapım İşi</t>
  </si>
  <si>
    <t>897.000.00</t>
  </si>
  <si>
    <t>290.000.00</t>
  </si>
  <si>
    <t>923.750.00</t>
  </si>
  <si>
    <t>250.000.00</t>
  </si>
  <si>
    <t>100.000.00</t>
  </si>
  <si>
    <t>571.000.00</t>
  </si>
  <si>
    <t>680.000.00</t>
  </si>
  <si>
    <t>136.000.00</t>
  </si>
  <si>
    <t>Ağrı Yazıcı Sulaması</t>
  </si>
  <si>
    <t>Ağrı İli Göletleri ve Sulamaları Planlama Raporu ve Proje Yapımı 1. Kısım</t>
  </si>
  <si>
    <t>Toki afet konutları alt yapı yapım işi</t>
  </si>
  <si>
    <t>AĞRI MERKEZ MESLEKİ VE TEKNİK LİSE 16 DERSLİK</t>
  </si>
  <si>
    <t>10-15-2016</t>
  </si>
  <si>
    <t>10-17-2018</t>
  </si>
  <si>
    <t>AĞRI MERKEZ NACİ GÖKÇE AND. LİS.24 DERS. 200 ÖĞN. PAN VE SPOR SAL.</t>
  </si>
  <si>
    <t>DİYADİN 24 DERS. 200 ÖĞR. PAN. VE SPOR SAL. MES. VE TEK LİS</t>
  </si>
  <si>
    <t xml:space="preserve"> </t>
  </si>
  <si>
    <t>BAŞKENT KÖYÜ</t>
  </si>
  <si>
    <t>devam ediyor</t>
  </si>
  <si>
    <t>BEŞİKTEPE KÖYÜ</t>
  </si>
  <si>
    <t>BEŞBULAK KÖYÜ</t>
  </si>
  <si>
    <t>UZUNVELİ KÖYÜ</t>
  </si>
  <si>
    <t>ORTAKENT KÖYÜ</t>
  </si>
  <si>
    <t>ÇAYIR KÖYÜ</t>
  </si>
  <si>
    <t>MOLLAALİ KÖYÜ</t>
  </si>
  <si>
    <t>BAŞÇAVUŞ KÖYÜ</t>
  </si>
  <si>
    <t>AĞRI MERKEZ TEZEREN-DEDEMAKSUT-GÜVENDİK 
KÖYLERİ ARASI İLE AĞRI MERKEZ TCK-KAZLI-BALLIBOSTAN YURTPINAR, YIĞINTEPE  KÖY YOLLARININ BİTÜMLÜ SICAK KARIŞIM ASFALT YAPIM</t>
  </si>
  <si>
    <t>FATİH MAHALLESİ GENÇLİK 
MERKEZİ YAPIM İŞİ</t>
  </si>
  <si>
    <t>KÜPKIRAN MAHALLESİ GENÇLİK 
MERKEZİ YAPIM İŞİ</t>
  </si>
  <si>
    <t>YAZILI KÖYÜ KÖY KONAĞI YAPIM İŞİ</t>
  </si>
  <si>
    <t>BALLIBOSTAN KÖYÜ KÖY KONAĞI YAPIM İŞİ</t>
  </si>
  <si>
    <t>KARASU KÖYÜ KÖY KONAĞI YAPIM İŞİ</t>
  </si>
  <si>
    <t>Gençlik Merkezi Yapımı</t>
  </si>
  <si>
    <t>Diyadin Ayr.-Doğubeyazıt Gürbulak Sın.Kap. Yolu</t>
  </si>
  <si>
    <t>Doğubeyazıt-Iğdır</t>
  </si>
  <si>
    <t>(Ağrı-Doğubeyazıt)Ayr.-Çaldıran</t>
  </si>
  <si>
    <t>Horasan-Eleşkirt</t>
  </si>
  <si>
    <t>Hamur-Köprüsü</t>
  </si>
  <si>
    <t>(Kağızman-Tuzluca)Ayr.-Ağrı</t>
  </si>
  <si>
    <t>Eleşkirt-Ağrı</t>
  </si>
  <si>
    <t>12.Bölge Müdürlüğü Sınırları Dahilinde TETEK Güzeg.Toprk,İşl.Sanat Yaplr.Köprü ve BSK yapım İşl.Dentm.İçn.Danışmanlık Hizmt.Alımı</t>
  </si>
  <si>
    <t>Ağrı-Hamur-Tutak-Patnos</t>
  </si>
  <si>
    <t xml:space="preserve">Ağrı-Taşlıçay  </t>
  </si>
  <si>
    <t>Taşlıçay-Diyadın Ayr.</t>
  </si>
  <si>
    <t>Muhtelif  Köprüsü Onrm.</t>
  </si>
  <si>
    <t>(Ağrı-Doğubeyazıt)Ayr.-Suluçem İl Yolu (Program Dışı)</t>
  </si>
  <si>
    <t>04-28 K.K. Nolu İshakpaşa Sarayı Yolu BSK Yapım İşi (program Dışı)</t>
  </si>
  <si>
    <t>Ağrı-Cumaçay-(Kağızman-Tuzluca)Ayr.-Devlet Yolu Halıhazır Harita Üretim İşi</t>
  </si>
  <si>
    <t>Diyd-D.Beyaz.</t>
  </si>
  <si>
    <t>Merkz-Eleşkirt</t>
  </si>
  <si>
    <t>Mrkz,Eleşkirt,Taşlıçay,    D.beyazıt</t>
  </si>
  <si>
    <t>Merkz.Hamur,Tutak-Patnos</t>
  </si>
  <si>
    <t xml:space="preserve">Mrkz-Taşlıçay </t>
  </si>
  <si>
    <t>Taşlıçay-Diyadin</t>
  </si>
  <si>
    <t>Ağrı</t>
  </si>
  <si>
    <t>Mrkz-Suleçem</t>
  </si>
  <si>
    <t>Mrkz-D.Beyazıt</t>
  </si>
  <si>
    <t>Mrkz-Cumaçay</t>
  </si>
  <si>
    <t>Devm.Edn.(%91-99)</t>
  </si>
  <si>
    <t>Devm.Edn.(%81-90)</t>
  </si>
  <si>
    <t>Devm.Edn.(%31-40)</t>
  </si>
  <si>
    <t>Devm.Edn.(%71-80)</t>
  </si>
  <si>
    <t>Devm.Edn.</t>
  </si>
  <si>
    <t>Devam Ediyor</t>
  </si>
  <si>
    <t>Etüt Aşamasında</t>
  </si>
  <si>
    <t>Fidan Üretim Projesi-Fidan Üretimi</t>
  </si>
  <si>
    <t>Fidan Üretim Projesi-Fidan Bakımı</t>
  </si>
  <si>
    <t>Fidan Üretim Projesi-Tesisler</t>
  </si>
  <si>
    <t>Orman Kadastro Projesi</t>
  </si>
  <si>
    <t>Ağaçlandırma ve Top. Muh. Proj-Ağaçlandırma Tesis</t>
  </si>
  <si>
    <t>Ağaçlandırma ve Top. Muh. Proj-Ağaçlandırma Bakım</t>
  </si>
  <si>
    <t>Ağaçlandırma ve Top. Muh. Proj-Toprak Muhafaza Tesis</t>
  </si>
  <si>
    <t>Ağaçlandırma ve Top. Muh. Proj-Toprak Muhafaza Bakım</t>
  </si>
  <si>
    <t>Ağaçlandırma ve Top. Muh. Proj-Mera Islahı</t>
  </si>
  <si>
    <t>Ağaçlandırma ve Top. Muh. Proj-Etüt Proje</t>
  </si>
  <si>
    <t>Ağaçlandırma ve Top. Muh. Proj-Fidan Üretimi</t>
  </si>
  <si>
    <t>Ağaçlandırma ve Top. Muh. Proj-Fidan Bakımı</t>
  </si>
  <si>
    <t>Ağaçlandırma ve Top. Muh. Proj-Makine Techizat Alımı</t>
  </si>
  <si>
    <t>Muhtelif İşler Projesi</t>
  </si>
  <si>
    <t>Hal Binası Yapım İşi</t>
  </si>
  <si>
    <t>Ocak Dönemi</t>
  </si>
  <si>
    <t xml:space="preserve">Nakdi Gerçekleşme Oranı </t>
  </si>
  <si>
    <t>Yıl İçi Harcama Toplamı (TL)</t>
  </si>
  <si>
    <t>Devam Eden (%80-90)</t>
  </si>
  <si>
    <t>76.173.88</t>
  </si>
  <si>
    <t>76.173.89</t>
  </si>
  <si>
    <t>Devam Eden (%41-44)</t>
  </si>
  <si>
    <t>Muhtelif Sokakaların Parke Taşı</t>
  </si>
  <si>
    <t>Su İsale Hattı Borularının Yenilenmesi</t>
  </si>
  <si>
    <t>AİÇÜ Kültür ve Kongre Merkezi İnşaatı Yapım İşi</t>
  </si>
  <si>
    <t>AİÇÜ Kapalı Yüzme Havuzu Yapım İşi</t>
  </si>
  <si>
    <t>AİÇÜ Meslek Yüksek Okulu Yapım İşi</t>
  </si>
  <si>
    <t>AİÇÜ Patnos Doğa Bilimleri ve Mühendislik Fakültesi Derslik Yapım İşi</t>
  </si>
  <si>
    <t>AİÇÜ Enstitü Binası Yapım İşi</t>
  </si>
  <si>
    <t xml:space="preserve"> BSK Asfalt Yol Yapım İşi</t>
  </si>
  <si>
    <t>Ahmed-i Hani Kent Müzesi ve Eski Beyazıt Evi Çevre Düzenlemesi</t>
  </si>
  <si>
    <t>Ağrı Zirai Karantina Müdürlüğü Hizmet Binası Yapım İşi</t>
  </si>
  <si>
    <t>Suluçem-Telçeker Köylerine Halı Saha Yapım İşi</t>
  </si>
  <si>
    <t>Çok Programlı Anadolu Lisesi Ana Binası ve Atölye Binaları Bakım Onarım İşi</t>
  </si>
  <si>
    <t>Ağrı Dağı Milli Parkı Turistik Tırmanış Güzergahı ve Buz Mağrası Güzergahı ( BSK ) Asfalt yol ve Stabilize Yol İyleştirme İşi</t>
  </si>
  <si>
    <t xml:space="preserve">Çetenli Köyü Ortaokulu Bakım Onarım İşi </t>
  </si>
  <si>
    <t>İlçe Milli Eğitim Müdürlüğüne Bağlı Okulların Bakım Onarım Çalışmaları İçin Malzeme Alımı-1</t>
  </si>
  <si>
    <t>İlçe Milli Eğitim Müdürlüğüne Bağlı Okulların Bakım Onarım Çalışmaları İçin Malzeme Alımı-2</t>
  </si>
  <si>
    <t>Şehit Gürkan Yrdım İlk ve Ortaokulu ile Gürbulak İlkokulu Bakım Onarım İşi</t>
  </si>
  <si>
    <t>Doğubayazıt İlçesi Atabakan-Karakent-Gürbulak Köyleri BSK ASFALT Yol Yapımı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</si>
</sst>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Tahoma"/>
      <family val="2"/>
    </font>
    <font>
      <sz val="11"/>
      <color theme="1"/>
      <name val="Calibri"/>
      <family val="2"/>
      <charset val="162"/>
      <scheme val="minor"/>
    </font>
    <font>
      <sz val="8"/>
      <color theme="1"/>
      <name val="Tahoma"/>
      <family val="2"/>
    </font>
    <font>
      <b/>
      <sz val="8"/>
      <color rgb="FF21778B"/>
      <name val="Tahoma"/>
      <family val="2"/>
    </font>
    <font>
      <b/>
      <sz val="8"/>
      <color theme="1"/>
      <name val="Arial"/>
      <family val="2"/>
    </font>
    <font>
      <b/>
      <sz val="10"/>
      <color rgb="FF0084B4"/>
      <name val="Calibri"/>
      <family val="2"/>
      <charset val="162"/>
    </font>
    <font>
      <sz val="8"/>
      <color theme="1"/>
      <name val="Tahoma"/>
      <family val="2"/>
      <charset val="162"/>
    </font>
    <font>
      <b/>
      <sz val="12"/>
      <color rgb="FFFF0000"/>
      <name val="Calibri"/>
      <family val="2"/>
      <charset val="162"/>
    </font>
    <font>
      <b/>
      <sz val="10"/>
      <color rgb="FFFF0000"/>
      <name val="Tahoma"/>
      <family val="2"/>
    </font>
    <font>
      <b/>
      <sz val="11"/>
      <color rgb="FF21778B"/>
      <name val="Tahoma"/>
      <family val="2"/>
    </font>
    <font>
      <sz val="11"/>
      <color theme="1"/>
      <name val="Tahoma"/>
      <family val="2"/>
    </font>
    <font>
      <b/>
      <sz val="11"/>
      <color theme="1"/>
      <name val="Arial"/>
      <family val="2"/>
    </font>
    <font>
      <u/>
      <sz val="11"/>
      <color rgb="FF0000FF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sz val="11"/>
      <name val="Tahoma"/>
      <family val="2"/>
    </font>
    <font>
      <sz val="10"/>
      <name val="Times New Roman"/>
      <family val="1"/>
      <charset val="162"/>
    </font>
    <font>
      <sz val="8"/>
      <name val="Times New Roman"/>
      <family val="1"/>
      <charset val="16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F2F1F1"/>
      </patternFill>
    </fill>
    <fill>
      <patternFill patternType="solid">
        <fgColor rgb="FFDFDFDF"/>
      </patternFill>
    </fill>
  </fills>
  <borders count="5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397282"/>
      </left>
      <right style="thin">
        <color rgb="FF397282"/>
      </right>
      <top style="thin">
        <color rgb="FF397282"/>
      </top>
      <bottom style="thin">
        <color rgb="FF397282"/>
      </bottom>
      <diagonal/>
    </border>
    <border>
      <left style="thin">
        <color rgb="FF397282"/>
      </left>
      <right style="thin">
        <color rgb="FF397282"/>
      </right>
      <top style="thin">
        <color rgb="FF397282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3">
    <xf numFmtId="0" fontId="0" fillId="0" borderId="0" xfId="0"/>
    <xf numFmtId="0" fontId="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25" xfId="0" applyFont="1" applyBorder="1"/>
    <xf numFmtId="0" fontId="2" fillId="0" borderId="0" xfId="0" applyFont="1" applyBorder="1"/>
    <xf numFmtId="0" fontId="2" fillId="0" borderId="28" xfId="0" applyFont="1" applyBorder="1"/>
    <xf numFmtId="0" fontId="2" fillId="0" borderId="26" xfId="0" applyFont="1" applyBorder="1"/>
    <xf numFmtId="0" fontId="0" fillId="2" borderId="29" xfId="0" applyFont="1" applyFill="1" applyBorder="1" applyAlignment="1">
      <alignment horizontal="center" vertical="top" wrapText="1"/>
    </xf>
    <xf numFmtId="0" fontId="0" fillId="2" borderId="30" xfId="0" applyFont="1" applyFill="1" applyBorder="1" applyAlignment="1">
      <alignment horizontal="center" vertical="top" wrapText="1"/>
    </xf>
    <xf numFmtId="0" fontId="5" fillId="0" borderId="43" xfId="0" applyFont="1" applyBorder="1" applyAlignment="1">
      <alignment horizontal="left" vertical="center" wrapText="1" readingOrder="1"/>
    </xf>
    <xf numFmtId="3" fontId="6" fillId="3" borderId="34" xfId="0" applyNumberFormat="1" applyFont="1" applyFill="1" applyBorder="1" applyAlignment="1">
      <alignment horizontal="right" vertical="top" wrapText="1"/>
    </xf>
    <xf numFmtId="0" fontId="5" fillId="0" borderId="44" xfId="0" applyFont="1" applyBorder="1" applyAlignment="1">
      <alignment horizontal="left" vertical="center" wrapText="1" readingOrder="1"/>
    </xf>
    <xf numFmtId="0" fontId="7" fillId="0" borderId="43" xfId="0" applyFont="1" applyBorder="1" applyAlignment="1">
      <alignment horizontal="left" vertical="center" wrapText="1" readingOrder="1"/>
    </xf>
    <xf numFmtId="0" fontId="8" fillId="0" borderId="0" xfId="0" applyFont="1"/>
    <xf numFmtId="3" fontId="6" fillId="3" borderId="32" xfId="0" applyNumberFormat="1" applyFont="1" applyFill="1" applyBorder="1" applyAlignment="1">
      <alignment horizontal="right" vertical="top" wrapText="1"/>
    </xf>
    <xf numFmtId="0" fontId="10" fillId="0" borderId="0" xfId="0" applyFont="1"/>
    <xf numFmtId="0" fontId="10" fillId="0" borderId="4" xfId="0" applyFont="1" applyBorder="1"/>
    <xf numFmtId="0" fontId="10" fillId="0" borderId="5" xfId="0" applyFont="1" applyBorder="1"/>
    <xf numFmtId="0" fontId="10" fillId="2" borderId="29" xfId="0" applyFont="1" applyFill="1" applyBorder="1" applyAlignment="1">
      <alignment horizontal="left" vertical="top"/>
    </xf>
    <xf numFmtId="0" fontId="10" fillId="2" borderId="30" xfId="0" applyFont="1" applyFill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/>
    </xf>
    <xf numFmtId="3" fontId="10" fillId="0" borderId="34" xfId="0" applyNumberFormat="1" applyFont="1" applyBorder="1" applyAlignment="1">
      <alignment horizontal="left" vertical="top"/>
    </xf>
    <xf numFmtId="4" fontId="10" fillId="0" borderId="34" xfId="0" applyNumberFormat="1" applyFont="1" applyBorder="1" applyAlignment="1">
      <alignment horizontal="left" vertical="top"/>
    </xf>
    <xf numFmtId="3" fontId="13" fillId="3" borderId="34" xfId="0" applyNumberFormat="1" applyFont="1" applyFill="1" applyBorder="1" applyAlignment="1">
      <alignment horizontal="right" vertical="top"/>
    </xf>
    <xf numFmtId="0" fontId="10" fillId="3" borderId="34" xfId="0" applyFont="1" applyFill="1" applyBorder="1"/>
    <xf numFmtId="3" fontId="14" fillId="3" borderId="34" xfId="0" applyNumberFormat="1" applyFont="1" applyFill="1" applyBorder="1" applyAlignment="1">
      <alignment horizontal="right" vertical="top"/>
    </xf>
    <xf numFmtId="3" fontId="14" fillId="4" borderId="34" xfId="0" applyNumberFormat="1" applyFont="1" applyFill="1" applyBorder="1" applyAlignment="1">
      <alignment horizontal="right" vertical="top"/>
    </xf>
    <xf numFmtId="4" fontId="14" fillId="4" borderId="34" xfId="0" applyNumberFormat="1" applyFont="1" applyFill="1" applyBorder="1" applyAlignment="1">
      <alignment horizontal="right" vertical="top"/>
    </xf>
    <xf numFmtId="0" fontId="15" fillId="4" borderId="34" xfId="0" applyFont="1" applyFill="1" applyBorder="1"/>
    <xf numFmtId="0" fontId="15" fillId="0" borderId="0" xfId="0" applyFont="1"/>
    <xf numFmtId="0" fontId="10" fillId="0" borderId="34" xfId="0" applyFont="1" applyBorder="1"/>
    <xf numFmtId="0" fontId="15" fillId="3" borderId="34" xfId="0" applyFont="1" applyFill="1" applyBorder="1"/>
    <xf numFmtId="4" fontId="13" fillId="3" borderId="34" xfId="0" applyNumberFormat="1" applyFont="1" applyFill="1" applyBorder="1" applyAlignment="1">
      <alignment horizontal="right" vertical="top"/>
    </xf>
    <xf numFmtId="0" fontId="12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/>
    </xf>
    <xf numFmtId="3" fontId="10" fillId="0" borderId="34" xfId="0" applyNumberFormat="1" applyFont="1" applyBorder="1" applyAlignment="1">
      <alignment horizontal="left" vertical="top"/>
    </xf>
    <xf numFmtId="4" fontId="10" fillId="0" borderId="34" xfId="0" applyNumberFormat="1" applyFont="1" applyBorder="1" applyAlignment="1">
      <alignment horizontal="left" vertical="top"/>
    </xf>
    <xf numFmtId="0" fontId="10" fillId="0" borderId="33" xfId="0" applyFont="1" applyBorder="1" applyAlignment="1">
      <alignment wrapText="1"/>
    </xf>
    <xf numFmtId="14" fontId="10" fillId="0" borderId="34" xfId="0" applyNumberFormat="1" applyFont="1" applyBorder="1" applyAlignment="1">
      <alignment horizontal="left" vertical="top"/>
    </xf>
    <xf numFmtId="0" fontId="10" fillId="0" borderId="33" xfId="0" applyFont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left" vertical="top"/>
    </xf>
    <xf numFmtId="4" fontId="15" fillId="0" borderId="34" xfId="0" applyNumberFormat="1" applyFont="1" applyBorder="1" applyAlignment="1">
      <alignment horizontal="left" vertical="top"/>
    </xf>
    <xf numFmtId="0" fontId="10" fillId="0" borderId="32" xfId="0" applyFont="1" applyBorder="1" applyAlignment="1">
      <alignment horizontal="center" vertical="center" wrapText="1"/>
    </xf>
    <xf numFmtId="3" fontId="13" fillId="4" borderId="34" xfId="0" applyNumberFormat="1" applyFont="1" applyFill="1" applyBorder="1" applyAlignment="1">
      <alignment horizontal="right" vertical="top"/>
    </xf>
    <xf numFmtId="0" fontId="10" fillId="4" borderId="34" xfId="0" applyFont="1" applyFill="1" applyBorder="1"/>
    <xf numFmtId="0" fontId="10" fillId="0" borderId="34" xfId="0" applyNumberFormat="1" applyFont="1" applyBorder="1" applyAlignment="1">
      <alignment horizontal="left" vertical="top"/>
    </xf>
    <xf numFmtId="0" fontId="10" fillId="0" borderId="0" xfId="0" applyFont="1" applyAlignment="1">
      <alignment wrapText="1"/>
    </xf>
    <xf numFmtId="0" fontId="10" fillId="0" borderId="0" xfId="0" applyFont="1"/>
    <xf numFmtId="3" fontId="10" fillId="0" borderId="34" xfId="0" applyNumberFormat="1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14" fontId="0" fillId="0" borderId="34" xfId="0" applyNumberFormat="1" applyFont="1" applyBorder="1" applyAlignment="1">
      <alignment horizontal="left" vertical="top"/>
    </xf>
    <xf numFmtId="3" fontId="0" fillId="0" borderId="34" xfId="0" applyNumberFormat="1" applyFont="1" applyBorder="1" applyAlignment="1">
      <alignment horizontal="left" vertical="top"/>
    </xf>
    <xf numFmtId="0" fontId="0" fillId="0" borderId="34" xfId="0" applyFont="1" applyBorder="1"/>
    <xf numFmtId="4" fontId="0" fillId="0" borderId="34" xfId="0" applyNumberFormat="1" applyFont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4" xfId="0" applyBorder="1" applyAlignment="1">
      <alignment horizontal="left" vertical="top" wrapText="1"/>
    </xf>
    <xf numFmtId="0" fontId="0" fillId="0" borderId="34" xfId="0" applyFont="1" applyBorder="1" applyAlignment="1">
      <alignment vertical="top"/>
    </xf>
    <xf numFmtId="14" fontId="0" fillId="0" borderId="35" xfId="0" applyNumberFormat="1" applyFont="1" applyBorder="1" applyAlignment="1">
      <alignment horizontal="left" vertical="top"/>
    </xf>
    <xf numFmtId="14" fontId="0" fillId="0" borderId="36" xfId="0" applyNumberFormat="1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 wrapText="1"/>
    </xf>
    <xf numFmtId="3" fontId="10" fillId="0" borderId="34" xfId="0" applyNumberFormat="1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/>
    </xf>
    <xf numFmtId="3" fontId="10" fillId="0" borderId="34" xfId="0" applyNumberFormat="1" applyFont="1" applyBorder="1" applyAlignment="1">
      <alignment horizontal="left" vertical="top"/>
    </xf>
    <xf numFmtId="0" fontId="10" fillId="0" borderId="0" xfId="0" applyFont="1"/>
    <xf numFmtId="0" fontId="17" fillId="0" borderId="13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 wrapText="1"/>
    </xf>
    <xf numFmtId="14" fontId="17" fillId="0" borderId="13" xfId="0" applyNumberFormat="1" applyFont="1" applyBorder="1"/>
    <xf numFmtId="14" fontId="17" fillId="0" borderId="13" xfId="0" applyNumberFormat="1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/>
    </xf>
    <xf numFmtId="3" fontId="17" fillId="0" borderId="13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center" vertical="center"/>
    </xf>
    <xf numFmtId="14" fontId="19" fillId="0" borderId="37" xfId="0" applyNumberFormat="1" applyFont="1" applyBorder="1" applyAlignment="1">
      <alignment horizontal="center" vertical="center"/>
    </xf>
    <xf numFmtId="3" fontId="20" fillId="0" borderId="37" xfId="0" applyNumberFormat="1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19" fillId="0" borderId="37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top"/>
    </xf>
    <xf numFmtId="3" fontId="10" fillId="0" borderId="34" xfId="0" applyNumberFormat="1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 wrapText="1"/>
    </xf>
    <xf numFmtId="3" fontId="10" fillId="0" borderId="34" xfId="0" applyNumberFormat="1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3" fontId="10" fillId="0" borderId="34" xfId="0" applyNumberFormat="1" applyFont="1" applyBorder="1"/>
    <xf numFmtId="4" fontId="6" fillId="3" borderId="34" xfId="0" applyNumberFormat="1" applyFont="1" applyFill="1" applyBorder="1" applyAlignment="1">
      <alignment horizontal="right" vertical="top" wrapText="1"/>
    </xf>
    <xf numFmtId="0" fontId="10" fillId="0" borderId="34" xfId="0" applyFont="1" applyBorder="1" applyAlignment="1">
      <alignment horizontal="left" vertical="top"/>
    </xf>
    <xf numFmtId="3" fontId="10" fillId="0" borderId="34" xfId="0" applyNumberFormat="1" applyFont="1" applyBorder="1" applyAlignment="1">
      <alignment horizontal="left" vertical="top"/>
    </xf>
    <xf numFmtId="4" fontId="10" fillId="0" borderId="34" xfId="0" applyNumberFormat="1" applyFont="1" applyBorder="1" applyAlignment="1">
      <alignment horizontal="left" vertical="top"/>
    </xf>
    <xf numFmtId="0" fontId="13" fillId="3" borderId="33" xfId="0" applyFont="1" applyFill="1" applyBorder="1" applyAlignment="1">
      <alignment vertical="top"/>
    </xf>
    <xf numFmtId="0" fontId="10" fillId="0" borderId="34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/>
    </xf>
    <xf numFmtId="3" fontId="10" fillId="0" borderId="34" xfId="0" applyNumberFormat="1" applyFont="1" applyBorder="1" applyAlignment="1">
      <alignment horizontal="left" vertical="top"/>
    </xf>
    <xf numFmtId="4" fontId="10" fillId="0" borderId="34" xfId="0" applyNumberFormat="1" applyFont="1" applyBorder="1" applyAlignment="1">
      <alignment horizontal="left" vertical="top"/>
    </xf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left" wrapText="1"/>
    </xf>
    <xf numFmtId="14" fontId="19" fillId="0" borderId="13" xfId="0" applyNumberFormat="1" applyFont="1" applyBorder="1"/>
    <xf numFmtId="3" fontId="19" fillId="0" borderId="13" xfId="0" applyNumberFormat="1" applyFont="1" applyBorder="1"/>
    <xf numFmtId="4" fontId="19" fillId="0" borderId="13" xfId="0" applyNumberFormat="1" applyFont="1" applyBorder="1"/>
    <xf numFmtId="4" fontId="19" fillId="0" borderId="57" xfId="0" applyNumberFormat="1" applyFont="1" applyBorder="1"/>
    <xf numFmtId="4" fontId="19" fillId="0" borderId="55" xfId="0" applyNumberFormat="1" applyFont="1" applyBorder="1"/>
    <xf numFmtId="14" fontId="10" fillId="0" borderId="34" xfId="0" applyNumberFormat="1" applyFon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10" fillId="0" borderId="34" xfId="0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3" fontId="14" fillId="3" borderId="45" xfId="0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0" fillId="0" borderId="47" xfId="0" applyFont="1" applyBorder="1" applyAlignment="1"/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0" fillId="0" borderId="50" xfId="0" applyFont="1" applyBorder="1" applyAlignment="1"/>
    <xf numFmtId="3" fontId="14" fillId="3" borderId="53" xfId="0" applyNumberFormat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7" xfId="0" applyFont="1" applyBorder="1" applyAlignment="1">
      <alignment wrapText="1"/>
    </xf>
    <xf numFmtId="0" fontId="14" fillId="4" borderId="34" xfId="0" applyFont="1" applyFill="1" applyBorder="1" applyAlignment="1">
      <alignment vertical="top"/>
    </xf>
    <xf numFmtId="0" fontId="15" fillId="4" borderId="35" xfId="0" applyFont="1" applyFill="1" applyBorder="1"/>
    <xf numFmtId="0" fontId="15" fillId="4" borderId="36" xfId="0" applyFont="1" applyFill="1" applyBorder="1"/>
    <xf numFmtId="0" fontId="13" fillId="4" borderId="34" xfId="0" applyFont="1" applyFill="1" applyBorder="1" applyAlignment="1">
      <alignment vertical="top"/>
    </xf>
    <xf numFmtId="0" fontId="10" fillId="4" borderId="35" xfId="0" applyFont="1" applyFill="1" applyBorder="1"/>
    <xf numFmtId="0" fontId="10" fillId="4" borderId="36" xfId="0" applyFont="1" applyFill="1" applyBorder="1"/>
    <xf numFmtId="0" fontId="10" fillId="0" borderId="5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top" wrapText="1"/>
    </xf>
    <xf numFmtId="0" fontId="10" fillId="0" borderId="33" xfId="0" applyFont="1" applyBorder="1" applyAlignment="1">
      <alignment wrapText="1"/>
    </xf>
    <xf numFmtId="0" fontId="13" fillId="3" borderId="34" xfId="0" applyFont="1" applyFill="1" applyBorder="1" applyAlignment="1">
      <alignment vertical="top"/>
    </xf>
    <xf numFmtId="0" fontId="10" fillId="3" borderId="35" xfId="0" applyFont="1" applyFill="1" applyBorder="1"/>
    <xf numFmtId="0" fontId="10" fillId="3" borderId="36" xfId="0" applyFont="1" applyFill="1" applyBorder="1"/>
    <xf numFmtId="0" fontId="10" fillId="0" borderId="32" xfId="0" applyFont="1" applyBorder="1" applyAlignment="1">
      <alignment wrapText="1"/>
    </xf>
    <xf numFmtId="3" fontId="10" fillId="0" borderId="34" xfId="0" applyNumberFormat="1" applyFont="1" applyBorder="1" applyAlignment="1">
      <alignment horizontal="left" vertical="top"/>
    </xf>
    <xf numFmtId="0" fontId="10" fillId="0" borderId="33" xfId="0" applyFont="1" applyBorder="1"/>
    <xf numFmtId="4" fontId="10" fillId="0" borderId="34" xfId="0" applyNumberFormat="1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0" fillId="0" borderId="52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3" fillId="3" borderId="53" xfId="0" applyFont="1" applyFill="1" applyBorder="1" applyAlignment="1">
      <alignment vertical="top"/>
    </xf>
    <xf numFmtId="0" fontId="13" fillId="3" borderId="35" xfId="0" applyFont="1" applyFill="1" applyBorder="1" applyAlignment="1">
      <alignment vertical="top"/>
    </xf>
    <xf numFmtId="0" fontId="13" fillId="3" borderId="36" xfId="0" applyFont="1" applyFill="1" applyBorder="1" applyAlignment="1">
      <alignment vertical="top"/>
    </xf>
    <xf numFmtId="0" fontId="12" fillId="0" borderId="34" xfId="0" applyFont="1" applyBorder="1" applyAlignment="1">
      <alignment horizontal="left" vertical="top" wrapText="1"/>
    </xf>
    <xf numFmtId="0" fontId="16" fillId="0" borderId="5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/>
    </xf>
    <xf numFmtId="0" fontId="12" fillId="0" borderId="52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14" fontId="10" fillId="0" borderId="34" xfId="0" applyNumberFormat="1" applyFont="1" applyBorder="1" applyAlignment="1">
      <alignment horizontal="center" vertical="top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left" vertical="top"/>
    </xf>
    <xf numFmtId="0" fontId="10" fillId="2" borderId="30" xfId="0" applyFont="1" applyFill="1" applyBorder="1"/>
    <xf numFmtId="0" fontId="10" fillId="0" borderId="51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10" fillId="0" borderId="26" xfId="0" applyFont="1" applyBorder="1"/>
    <xf numFmtId="0" fontId="10" fillId="2" borderId="31" xfId="0" applyFont="1" applyFill="1" applyBorder="1" applyAlignment="1">
      <alignment horizontal="left" vertical="top" wrapText="1"/>
    </xf>
    <xf numFmtId="0" fontId="10" fillId="2" borderId="30" xfId="0" applyFont="1" applyFill="1" applyBorder="1" applyAlignment="1">
      <alignment wrapText="1"/>
    </xf>
    <xf numFmtId="0" fontId="11" fillId="0" borderId="11" xfId="0" applyFont="1" applyBorder="1" applyAlignment="1">
      <alignment vertical="center"/>
    </xf>
    <xf numFmtId="0" fontId="10" fillId="0" borderId="1" xfId="0" applyFont="1" applyBorder="1"/>
    <xf numFmtId="0" fontId="10" fillId="0" borderId="6" xfId="0" applyFont="1" applyBorder="1"/>
    <xf numFmtId="0" fontId="10" fillId="0" borderId="9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1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12" xfId="0" applyFont="1" applyBorder="1"/>
    <xf numFmtId="0" fontId="10" fillId="0" borderId="13" xfId="0" applyFont="1" applyBorder="1" applyAlignment="1">
      <alignment vertical="center"/>
    </xf>
    <xf numFmtId="0" fontId="10" fillId="0" borderId="2" xfId="0" applyFont="1" applyBorder="1"/>
    <xf numFmtId="0" fontId="10" fillId="0" borderId="14" xfId="0" applyFont="1" applyBorder="1"/>
    <xf numFmtId="0" fontId="11" fillId="0" borderId="20" xfId="0" applyFont="1" applyBorder="1" applyAlignment="1">
      <alignment vertical="center"/>
    </xf>
    <xf numFmtId="0" fontId="10" fillId="0" borderId="15" xfId="0" applyFont="1" applyBorder="1"/>
    <xf numFmtId="0" fontId="10" fillId="0" borderId="16" xfId="0" applyFont="1" applyBorder="1"/>
    <xf numFmtId="0" fontId="10" fillId="0" borderId="19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23" xfId="0" applyFont="1" applyBorder="1" applyAlignment="1">
      <alignment horizontal="left" vertical="center"/>
    </xf>
    <xf numFmtId="0" fontId="10" fillId="0" borderId="15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1" fillId="0" borderId="23" xfId="0" applyFont="1" applyBorder="1" applyAlignment="1">
      <alignment vertical="center"/>
    </xf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 applyAlignment="1">
      <alignment vertical="center"/>
    </xf>
    <xf numFmtId="0" fontId="10" fillId="0" borderId="24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/>
    <xf numFmtId="0" fontId="4" fillId="0" borderId="13" xfId="0" applyFont="1" applyBorder="1" applyAlignment="1">
      <alignment vertical="center"/>
    </xf>
    <xf numFmtId="0" fontId="2" fillId="0" borderId="6" xfId="0" applyFont="1" applyBorder="1"/>
    <xf numFmtId="0" fontId="2" fillId="0" borderId="12" xfId="0" applyFont="1" applyBorder="1"/>
    <xf numFmtId="0" fontId="2" fillId="0" borderId="26" xfId="0" applyFont="1" applyBorder="1"/>
    <xf numFmtId="0" fontId="2" fillId="0" borderId="10" xfId="0" applyFont="1" applyBorder="1" applyAlignment="1">
      <alignment vertical="center"/>
    </xf>
    <xf numFmtId="0" fontId="2" fillId="0" borderId="7" xfId="0" applyFont="1" applyBorder="1"/>
    <xf numFmtId="0" fontId="2" fillId="0" borderId="13" xfId="0" applyFont="1" applyBorder="1" applyAlignment="1">
      <alignment vertical="center"/>
    </xf>
    <xf numFmtId="0" fontId="2" fillId="0" borderId="37" xfId="0" applyFont="1" applyBorder="1"/>
    <xf numFmtId="0" fontId="4" fillId="0" borderId="27" xfId="0" applyFont="1" applyBorder="1" applyAlignment="1">
      <alignment vertical="center"/>
    </xf>
    <xf numFmtId="0" fontId="2" fillId="0" borderId="28" xfId="0" applyFont="1" applyBorder="1"/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4" fillId="0" borderId="38" xfId="0" applyFont="1" applyBorder="1" applyAlignment="1">
      <alignment vertical="center"/>
    </xf>
    <xf numFmtId="0" fontId="2" fillId="0" borderId="40" xfId="0" applyFont="1" applyBorder="1"/>
    <xf numFmtId="0" fontId="2" fillId="0" borderId="39" xfId="0" applyFont="1" applyBorder="1" applyAlignment="1">
      <alignment vertical="center"/>
    </xf>
    <xf numFmtId="0" fontId="2" fillId="0" borderId="41" xfId="0" applyFont="1" applyBorder="1"/>
    <xf numFmtId="0" fontId="4" fillId="0" borderId="20" xfId="0" applyFont="1" applyBorder="1" applyAlignment="1">
      <alignment vertical="center"/>
    </xf>
    <xf numFmtId="0" fontId="2" fillId="0" borderId="16" xfId="0" applyFont="1" applyBorder="1"/>
    <xf numFmtId="0" fontId="2" fillId="0" borderId="19" xfId="0" applyFont="1" applyBorder="1"/>
    <xf numFmtId="0" fontId="2" fillId="0" borderId="18" xfId="0" applyFont="1" applyBorder="1"/>
    <xf numFmtId="0" fontId="2" fillId="0" borderId="38" xfId="0" applyFont="1" applyBorder="1" applyAlignment="1">
      <alignment vertical="center"/>
    </xf>
    <xf numFmtId="0" fontId="2" fillId="0" borderId="25" xfId="0" applyFont="1" applyBorder="1"/>
    <xf numFmtId="0" fontId="2" fillId="0" borderId="17" xfId="0" applyFont="1" applyBorder="1"/>
    <xf numFmtId="0" fontId="2" fillId="0" borderId="42" xfId="0" applyFont="1" applyBorder="1"/>
    <xf numFmtId="0" fontId="0" fillId="2" borderId="31" xfId="0" applyFont="1" applyFill="1" applyBorder="1" applyAlignment="1">
      <alignment horizontal="center" vertical="top"/>
    </xf>
    <xf numFmtId="0" fontId="0" fillId="2" borderId="30" xfId="0" applyFont="1" applyFill="1" applyBorder="1"/>
    <xf numFmtId="0" fontId="0" fillId="2" borderId="31" xfId="0" applyFont="1" applyFill="1" applyBorder="1" applyAlignment="1">
      <alignment horizontal="center" vertical="top" wrapText="1"/>
    </xf>
    <xf numFmtId="0" fontId="0" fillId="2" borderId="30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81000" cy="381000"/>
    <xdr:pic>
      <xdr:nvPicPr>
        <xdr:cNvPr id="2" name="dpt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00" cy="381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723900" cy="381000"/>
    <xdr:pic>
      <xdr:nvPicPr>
        <xdr:cNvPr id="3" name="ikis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3900" cy="381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81000" cy="381000"/>
    <xdr:pic>
      <xdr:nvPicPr>
        <xdr:cNvPr id="2" name="dpt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00" cy="381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723900" cy="381000"/>
    <xdr:pic>
      <xdr:nvPicPr>
        <xdr:cNvPr id="3" name="ikis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7100" y="0"/>
          <a:ext cx="723900" cy="381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5"/>
  <sheetViews>
    <sheetView tabSelected="1" zoomScale="70" zoomScaleNormal="70" workbookViewId="0">
      <pane xSplit="2" ySplit="12" topLeftCell="C412" activePane="bottomRight" state="frozen"/>
      <selection pane="topRight" activeCell="C1" sqref="C1"/>
      <selection pane="bottomLeft" activeCell="A13" sqref="A13"/>
      <selection pane="bottomRight" activeCell="I462" sqref="I462"/>
    </sheetView>
  </sheetViews>
  <sheetFormatPr defaultRowHeight="12.75" customHeight="1" x14ac:dyDescent="0.2"/>
  <cols>
    <col min="1" max="1" width="20.85546875" style="49" customWidth="1"/>
    <col min="2" max="2" width="15.5703125" style="49" customWidth="1"/>
    <col min="3" max="3" width="72.28515625" style="49" customWidth="1"/>
    <col min="4" max="4" width="30.85546875" style="49" customWidth="1"/>
    <col min="5" max="5" width="14.5703125" style="16" customWidth="1"/>
    <col min="6" max="6" width="14.140625" style="16" customWidth="1"/>
    <col min="7" max="7" width="23" style="16" customWidth="1"/>
    <col min="8" max="8" width="17.5703125" style="16" customWidth="1"/>
    <col min="9" max="9" width="20.5703125" style="16" bestFit="1" customWidth="1"/>
    <col min="10" max="10" width="24.28515625" style="16" customWidth="1"/>
    <col min="11" max="11" width="25.42578125" style="16" customWidth="1"/>
    <col min="12" max="12" width="25.28515625" style="16" customWidth="1"/>
    <col min="13" max="13" width="32.85546875" style="16" customWidth="1"/>
    <col min="14" max="16384" width="9.140625" style="16"/>
  </cols>
  <sheetData>
    <row r="1" spans="1:13" ht="19.5" customHeight="1" x14ac:dyDescent="0.2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19.5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9.5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4.25" x14ac:dyDescent="0.2">
      <c r="A4" s="170" t="s">
        <v>1</v>
      </c>
      <c r="B4" s="171"/>
      <c r="C4" s="171"/>
      <c r="D4" s="172"/>
      <c r="E4" s="176" t="s">
        <v>2</v>
      </c>
      <c r="F4" s="171"/>
      <c r="G4" s="172"/>
      <c r="H4" s="177" t="s">
        <v>3</v>
      </c>
      <c r="I4" s="171"/>
      <c r="J4" s="172"/>
      <c r="K4" s="179" t="s">
        <v>4</v>
      </c>
      <c r="L4" s="171"/>
      <c r="M4" s="180"/>
    </row>
    <row r="5" spans="1:13" ht="15" thickBot="1" x14ac:dyDescent="0.25">
      <c r="A5" s="173"/>
      <c r="B5" s="174"/>
      <c r="C5" s="174"/>
      <c r="D5" s="175"/>
      <c r="E5" s="174"/>
      <c r="F5" s="174"/>
      <c r="G5" s="175"/>
      <c r="H5" s="178"/>
      <c r="I5" s="174"/>
      <c r="J5" s="175"/>
      <c r="K5" s="178"/>
      <c r="L5" s="174"/>
      <c r="M5" s="181"/>
    </row>
    <row r="6" spans="1:13" ht="15" thickBot="1" x14ac:dyDescent="0.25">
      <c r="A6" s="182" t="s">
        <v>5</v>
      </c>
      <c r="B6" s="183"/>
      <c r="C6" s="183"/>
      <c r="D6" s="184"/>
      <c r="E6" s="188">
        <v>2017</v>
      </c>
      <c r="F6" s="189"/>
      <c r="G6" s="190"/>
      <c r="H6" s="194" t="s">
        <v>6</v>
      </c>
      <c r="I6" s="183"/>
      <c r="J6" s="195"/>
      <c r="K6" s="197" t="s">
        <v>4</v>
      </c>
      <c r="L6" s="183"/>
      <c r="M6" s="198"/>
    </row>
    <row r="7" spans="1:13" ht="15" thickBot="1" x14ac:dyDescent="0.25">
      <c r="A7" s="185"/>
      <c r="B7" s="186"/>
      <c r="C7" s="186"/>
      <c r="D7" s="187"/>
      <c r="E7" s="191"/>
      <c r="F7" s="192"/>
      <c r="G7" s="193"/>
      <c r="H7" s="196"/>
      <c r="I7" s="174"/>
      <c r="J7" s="175"/>
      <c r="K7" s="196"/>
      <c r="L7" s="174"/>
      <c r="M7" s="181"/>
    </row>
    <row r="8" spans="1:13" ht="15" thickBot="1" x14ac:dyDescent="0.25">
      <c r="A8" s="182" t="s">
        <v>7</v>
      </c>
      <c r="B8" s="183"/>
      <c r="C8" s="183"/>
      <c r="D8" s="184"/>
      <c r="E8" s="197" t="s">
        <v>750</v>
      </c>
      <c r="F8" s="183"/>
      <c r="G8" s="195"/>
      <c r="H8" s="194" t="s">
        <v>8</v>
      </c>
      <c r="I8" s="183"/>
      <c r="J8" s="195"/>
      <c r="K8" s="197" t="s">
        <v>4</v>
      </c>
      <c r="L8" s="183"/>
      <c r="M8" s="198"/>
    </row>
    <row r="9" spans="1:13" ht="15" thickBot="1" x14ac:dyDescent="0.25">
      <c r="A9" s="185"/>
      <c r="B9" s="186"/>
      <c r="C9" s="186"/>
      <c r="D9" s="187"/>
      <c r="E9" s="196"/>
      <c r="F9" s="174"/>
      <c r="G9" s="175"/>
      <c r="H9" s="196"/>
      <c r="I9" s="174"/>
      <c r="J9" s="175"/>
      <c r="K9" s="196"/>
      <c r="L9" s="174"/>
      <c r="M9" s="181"/>
    </row>
    <row r="10" spans="1:13" ht="24" customHeight="1" thickBot="1" x14ac:dyDescent="0.25">
      <c r="A10" s="165"/>
      <c r="B10" s="166"/>
      <c r="C10" s="166"/>
      <c r="D10" s="167"/>
      <c r="E10" s="17"/>
      <c r="F10" s="17"/>
      <c r="G10" s="17"/>
      <c r="H10" s="17"/>
      <c r="I10" s="17"/>
      <c r="J10" s="17"/>
      <c r="K10" s="17"/>
      <c r="L10" s="17"/>
      <c r="M10" s="18"/>
    </row>
    <row r="11" spans="1:13" ht="15" thickBot="1" x14ac:dyDescent="0.25">
      <c r="A11" s="168" t="s">
        <v>9</v>
      </c>
      <c r="B11" s="168" t="s">
        <v>10</v>
      </c>
      <c r="C11" s="168" t="s">
        <v>11</v>
      </c>
      <c r="D11" s="168" t="s">
        <v>12</v>
      </c>
      <c r="E11" s="162" t="s">
        <v>13</v>
      </c>
      <c r="F11" s="162" t="s">
        <v>14</v>
      </c>
      <c r="G11" s="19" t="s">
        <v>15</v>
      </c>
      <c r="H11" s="162" t="s">
        <v>17</v>
      </c>
      <c r="I11" s="162" t="s">
        <v>18</v>
      </c>
      <c r="J11" s="162" t="s">
        <v>19</v>
      </c>
      <c r="K11" s="19" t="s">
        <v>20</v>
      </c>
      <c r="L11" s="162" t="s">
        <v>22</v>
      </c>
      <c r="M11" s="162" t="s">
        <v>23</v>
      </c>
    </row>
    <row r="12" spans="1:13" ht="15" thickBot="1" x14ac:dyDescent="0.25">
      <c r="A12" s="169"/>
      <c r="B12" s="169"/>
      <c r="C12" s="169"/>
      <c r="D12" s="169"/>
      <c r="E12" s="163"/>
      <c r="F12" s="163"/>
      <c r="G12" s="20" t="s">
        <v>16</v>
      </c>
      <c r="H12" s="163"/>
      <c r="I12" s="163"/>
      <c r="J12" s="163"/>
      <c r="K12" s="20" t="s">
        <v>21</v>
      </c>
      <c r="L12" s="163"/>
      <c r="M12" s="163"/>
    </row>
    <row r="13" spans="1:13" ht="43.5" thickBot="1" x14ac:dyDescent="0.25">
      <c r="A13" s="164" t="s">
        <v>24</v>
      </c>
      <c r="B13" s="137" t="s">
        <v>25</v>
      </c>
      <c r="C13" s="21" t="s">
        <v>26</v>
      </c>
      <c r="D13" s="22" t="s">
        <v>27</v>
      </c>
      <c r="E13" s="23" t="s">
        <v>28</v>
      </c>
      <c r="F13" s="23" t="s">
        <v>29</v>
      </c>
      <c r="G13" s="24">
        <v>8004073</v>
      </c>
      <c r="H13" s="24">
        <v>8004073</v>
      </c>
      <c r="I13" s="24">
        <v>0</v>
      </c>
      <c r="J13" s="24">
        <v>6319557</v>
      </c>
      <c r="K13" s="24">
        <v>6319557</v>
      </c>
      <c r="L13" s="25">
        <v>78.95</v>
      </c>
      <c r="M13" s="88" t="s">
        <v>55</v>
      </c>
    </row>
    <row r="14" spans="1:13" ht="29.25" thickBot="1" x14ac:dyDescent="0.25">
      <c r="A14" s="135"/>
      <c r="B14" s="142"/>
      <c r="C14" s="21" t="s">
        <v>31</v>
      </c>
      <c r="D14" s="22" t="s">
        <v>32</v>
      </c>
      <c r="E14" s="23" t="s">
        <v>28</v>
      </c>
      <c r="F14" s="23" t="s">
        <v>29</v>
      </c>
      <c r="G14" s="24">
        <v>3736969</v>
      </c>
      <c r="H14" s="24">
        <v>3736969</v>
      </c>
      <c r="I14" s="24">
        <v>0</v>
      </c>
      <c r="J14" s="24">
        <v>0</v>
      </c>
      <c r="K14" s="24">
        <v>0</v>
      </c>
      <c r="L14" s="25">
        <v>0</v>
      </c>
      <c r="M14" s="88" t="s">
        <v>55</v>
      </c>
    </row>
    <row r="15" spans="1:13" ht="29.25" thickBot="1" x14ac:dyDescent="0.25">
      <c r="A15" s="135"/>
      <c r="B15" s="142"/>
      <c r="C15" s="21" t="s">
        <v>34</v>
      </c>
      <c r="D15" s="22" t="s">
        <v>35</v>
      </c>
      <c r="E15" s="23" t="s">
        <v>28</v>
      </c>
      <c r="F15" s="23" t="s">
        <v>29</v>
      </c>
      <c r="G15" s="24">
        <v>6243003</v>
      </c>
      <c r="H15" s="24">
        <v>6243003</v>
      </c>
      <c r="I15" s="24">
        <v>0</v>
      </c>
      <c r="J15" s="24">
        <v>5551919</v>
      </c>
      <c r="K15" s="24">
        <v>5551919</v>
      </c>
      <c r="L15" s="25">
        <v>88.93</v>
      </c>
      <c r="M15" s="88" t="s">
        <v>55</v>
      </c>
    </row>
    <row r="16" spans="1:13" ht="29.25" thickBot="1" x14ac:dyDescent="0.25">
      <c r="A16" s="135"/>
      <c r="B16" s="142"/>
      <c r="C16" s="21" t="s">
        <v>37</v>
      </c>
      <c r="D16" s="22" t="s">
        <v>38</v>
      </c>
      <c r="E16" s="23" t="s">
        <v>28</v>
      </c>
      <c r="F16" s="23" t="s">
        <v>29</v>
      </c>
      <c r="G16" s="24">
        <v>7537351</v>
      </c>
      <c r="H16" s="24">
        <v>7537351</v>
      </c>
      <c r="I16" s="24">
        <v>0</v>
      </c>
      <c r="J16" s="24">
        <v>6562195</v>
      </c>
      <c r="K16" s="24">
        <v>6562195</v>
      </c>
      <c r="L16" s="25">
        <v>87.06</v>
      </c>
      <c r="M16" s="88" t="s">
        <v>55</v>
      </c>
    </row>
    <row r="17" spans="1:13" ht="29.25" thickBot="1" x14ac:dyDescent="0.25">
      <c r="A17" s="135"/>
      <c r="B17" s="142"/>
      <c r="C17" s="21" t="s">
        <v>39</v>
      </c>
      <c r="D17" s="22" t="s">
        <v>40</v>
      </c>
      <c r="E17" s="23" t="s">
        <v>28</v>
      </c>
      <c r="F17" s="23" t="s">
        <v>29</v>
      </c>
      <c r="G17" s="24">
        <v>9160204</v>
      </c>
      <c r="H17" s="24">
        <v>9160204</v>
      </c>
      <c r="I17" s="24">
        <v>0</v>
      </c>
      <c r="J17" s="24">
        <v>6170338</v>
      </c>
      <c r="K17" s="24">
        <v>6170338</v>
      </c>
      <c r="L17" s="25">
        <v>67.36</v>
      </c>
      <c r="M17" s="88" t="s">
        <v>55</v>
      </c>
    </row>
    <row r="18" spans="1:13" ht="43.5" thickBot="1" x14ac:dyDescent="0.25">
      <c r="A18" s="135"/>
      <c r="B18" s="142"/>
      <c r="C18" s="21" t="s">
        <v>41</v>
      </c>
      <c r="D18" s="22" t="s">
        <v>42</v>
      </c>
      <c r="E18" s="23" t="s">
        <v>28</v>
      </c>
      <c r="F18" s="23" t="s">
        <v>29</v>
      </c>
      <c r="G18" s="24">
        <v>10489103</v>
      </c>
      <c r="H18" s="24">
        <v>10489103</v>
      </c>
      <c r="I18" s="24">
        <v>0</v>
      </c>
      <c r="J18" s="24">
        <v>7745891</v>
      </c>
      <c r="K18" s="24">
        <v>7745891</v>
      </c>
      <c r="L18" s="25">
        <v>73.849999999999994</v>
      </c>
      <c r="M18" s="88" t="s">
        <v>55</v>
      </c>
    </row>
    <row r="19" spans="1:13" ht="29.25" thickBot="1" x14ac:dyDescent="0.25">
      <c r="A19" s="135"/>
      <c r="B19" s="142"/>
      <c r="C19" s="21" t="s">
        <v>46</v>
      </c>
      <c r="D19" s="22" t="s">
        <v>35</v>
      </c>
      <c r="E19" s="23" t="s">
        <v>28</v>
      </c>
      <c r="F19" s="23" t="s">
        <v>29</v>
      </c>
      <c r="G19" s="24">
        <v>1500000</v>
      </c>
      <c r="H19" s="24">
        <v>1500000</v>
      </c>
      <c r="I19" s="24">
        <v>0</v>
      </c>
      <c r="J19" s="24">
        <v>0</v>
      </c>
      <c r="K19" s="24">
        <v>0</v>
      </c>
      <c r="L19" s="25">
        <v>0</v>
      </c>
      <c r="M19" s="88" t="s">
        <v>55</v>
      </c>
    </row>
    <row r="20" spans="1:13" ht="43.5" thickBot="1" x14ac:dyDescent="0.25">
      <c r="A20" s="135"/>
      <c r="B20" s="142"/>
      <c r="C20" s="21" t="s">
        <v>49</v>
      </c>
      <c r="D20" s="22" t="s">
        <v>50</v>
      </c>
      <c r="E20" s="23" t="s">
        <v>28</v>
      </c>
      <c r="F20" s="23" t="s">
        <v>29</v>
      </c>
      <c r="G20" s="24">
        <v>2500000</v>
      </c>
      <c r="H20" s="24">
        <v>2500000</v>
      </c>
      <c r="I20" s="24">
        <v>0</v>
      </c>
      <c r="J20" s="24">
        <v>2100000</v>
      </c>
      <c r="K20" s="24">
        <v>2100000</v>
      </c>
      <c r="L20" s="25">
        <v>21</v>
      </c>
      <c r="M20" s="88" t="s">
        <v>55</v>
      </c>
    </row>
    <row r="21" spans="1:13" ht="15" thickBot="1" x14ac:dyDescent="0.25">
      <c r="A21" s="136"/>
      <c r="B21" s="139" t="s">
        <v>25</v>
      </c>
      <c r="C21" s="140"/>
      <c r="D21" s="140"/>
      <c r="E21" s="140"/>
      <c r="F21" s="141"/>
      <c r="G21" s="26">
        <f>SUM(G13:G20)</f>
        <v>49170703</v>
      </c>
      <c r="H21" s="26">
        <f t="shared" ref="H21:K21" si="0">SUM(H13:H20)</f>
        <v>49170703</v>
      </c>
      <c r="I21" s="26">
        <f t="shared" si="0"/>
        <v>0</v>
      </c>
      <c r="J21" s="26">
        <f t="shared" si="0"/>
        <v>34449900</v>
      </c>
      <c r="K21" s="26">
        <f t="shared" si="0"/>
        <v>34449900</v>
      </c>
      <c r="L21" s="26">
        <f>AVERAGE(L13:L20)</f>
        <v>52.143749999999997</v>
      </c>
      <c r="M21" s="27"/>
    </row>
    <row r="22" spans="1:13" s="32" customFormat="1" ht="15" thickBot="1" x14ac:dyDescent="0.25">
      <c r="A22" s="128" t="s">
        <v>24</v>
      </c>
      <c r="B22" s="129"/>
      <c r="C22" s="129"/>
      <c r="D22" s="129"/>
      <c r="E22" s="129"/>
      <c r="F22" s="130"/>
      <c r="G22" s="28">
        <v>49170700</v>
      </c>
      <c r="H22" s="29">
        <v>49170700</v>
      </c>
      <c r="I22" s="29">
        <v>0</v>
      </c>
      <c r="J22" s="29">
        <v>34449900</v>
      </c>
      <c r="K22" s="29">
        <v>34449900</v>
      </c>
      <c r="L22" s="30">
        <v>52.168439341247002</v>
      </c>
      <c r="M22" s="31"/>
    </row>
    <row r="23" spans="1:13" ht="15" thickBot="1" x14ac:dyDescent="0.25">
      <c r="A23" s="135" t="s">
        <v>53</v>
      </c>
      <c r="B23" s="137" t="s">
        <v>56</v>
      </c>
      <c r="C23" s="21" t="s">
        <v>57</v>
      </c>
      <c r="D23" s="22" t="s">
        <v>40</v>
      </c>
      <c r="E23" s="23" t="s">
        <v>58</v>
      </c>
      <c r="F23" s="23" t="s">
        <v>59</v>
      </c>
      <c r="G23" s="24">
        <v>350000</v>
      </c>
      <c r="H23" s="24">
        <v>160000</v>
      </c>
      <c r="I23" s="24">
        <v>0</v>
      </c>
      <c r="J23" s="24">
        <v>160000</v>
      </c>
      <c r="K23" s="24">
        <v>160000</v>
      </c>
      <c r="L23" s="25">
        <v>45.71</v>
      </c>
      <c r="M23" s="23" t="s">
        <v>60</v>
      </c>
    </row>
    <row r="24" spans="1:13" ht="15" thickBot="1" x14ac:dyDescent="0.25">
      <c r="A24" s="135"/>
      <c r="B24" s="142"/>
      <c r="C24" s="21" t="s">
        <v>62</v>
      </c>
      <c r="D24" s="22" t="s">
        <v>40</v>
      </c>
      <c r="E24" s="23" t="s">
        <v>63</v>
      </c>
      <c r="F24" s="23" t="s">
        <v>64</v>
      </c>
      <c r="G24" s="24">
        <v>104000</v>
      </c>
      <c r="H24" s="33"/>
      <c r="I24" s="33"/>
      <c r="J24" s="33"/>
      <c r="K24" s="33"/>
      <c r="L24" s="33"/>
      <c r="M24" s="33" t="s">
        <v>60</v>
      </c>
    </row>
    <row r="25" spans="1:13" ht="15" thickBot="1" x14ac:dyDescent="0.25">
      <c r="A25" s="135"/>
      <c r="B25" s="142"/>
      <c r="C25" s="21" t="s">
        <v>65</v>
      </c>
      <c r="D25" s="22" t="s">
        <v>40</v>
      </c>
      <c r="E25" s="23" t="s">
        <v>66</v>
      </c>
      <c r="F25" s="23" t="s">
        <v>67</v>
      </c>
      <c r="G25" s="24">
        <v>488666</v>
      </c>
      <c r="H25" s="33"/>
      <c r="I25" s="33"/>
      <c r="J25" s="33"/>
      <c r="K25" s="33"/>
      <c r="L25" s="33"/>
      <c r="M25" s="33" t="s">
        <v>60</v>
      </c>
    </row>
    <row r="26" spans="1:13" ht="15" thickBot="1" x14ac:dyDescent="0.25">
      <c r="A26" s="135"/>
      <c r="B26" s="142"/>
      <c r="C26" s="21" t="s">
        <v>68</v>
      </c>
      <c r="D26" s="22" t="s">
        <v>40</v>
      </c>
      <c r="E26" s="23" t="s">
        <v>69</v>
      </c>
      <c r="F26" s="23" t="s">
        <v>70</v>
      </c>
      <c r="G26" s="24">
        <v>1350000</v>
      </c>
      <c r="H26" s="24">
        <v>137877</v>
      </c>
      <c r="I26" s="24">
        <v>0</v>
      </c>
      <c r="J26" s="24">
        <v>137877</v>
      </c>
      <c r="K26" s="24">
        <v>137877</v>
      </c>
      <c r="L26" s="25">
        <v>10.210000000000001</v>
      </c>
      <c r="M26" s="23" t="s">
        <v>60</v>
      </c>
    </row>
    <row r="27" spans="1:13" ht="15" thickBot="1" x14ac:dyDescent="0.25">
      <c r="A27" s="135"/>
      <c r="B27" s="142"/>
      <c r="C27" s="21" t="s">
        <v>71</v>
      </c>
      <c r="D27" s="22" t="s">
        <v>40</v>
      </c>
      <c r="E27" s="23" t="s">
        <v>72</v>
      </c>
      <c r="F27" s="23" t="s">
        <v>73</v>
      </c>
      <c r="G27" s="24">
        <v>1799200</v>
      </c>
      <c r="H27" s="24">
        <v>169616</v>
      </c>
      <c r="I27" s="24">
        <v>0</v>
      </c>
      <c r="J27" s="24">
        <v>169616</v>
      </c>
      <c r="K27" s="24">
        <v>169616</v>
      </c>
      <c r="L27" s="25">
        <v>9.43</v>
      </c>
      <c r="M27" s="23" t="s">
        <v>55</v>
      </c>
    </row>
    <row r="28" spans="1:13" ht="15" thickBot="1" x14ac:dyDescent="0.25">
      <c r="A28" s="135"/>
      <c r="B28" s="142"/>
      <c r="C28" s="21" t="s">
        <v>74</v>
      </c>
      <c r="D28" s="22" t="s">
        <v>40</v>
      </c>
      <c r="E28" s="23" t="s">
        <v>75</v>
      </c>
      <c r="F28" s="23" t="s">
        <v>76</v>
      </c>
      <c r="G28" s="24">
        <v>10400000</v>
      </c>
      <c r="H28" s="24">
        <v>231000</v>
      </c>
      <c r="I28" s="24">
        <v>0</v>
      </c>
      <c r="J28" s="24">
        <v>231000</v>
      </c>
      <c r="K28" s="24">
        <v>231000</v>
      </c>
      <c r="L28" s="25">
        <v>2.2200000000000002</v>
      </c>
      <c r="M28" s="23" t="s">
        <v>55</v>
      </c>
    </row>
    <row r="29" spans="1:13" ht="15" thickBot="1" x14ac:dyDescent="0.25">
      <c r="A29" s="135"/>
      <c r="B29" s="142"/>
      <c r="C29" s="21" t="s">
        <v>78</v>
      </c>
      <c r="D29" s="22" t="s">
        <v>40</v>
      </c>
      <c r="E29" s="23" t="s">
        <v>79</v>
      </c>
      <c r="F29" s="23" t="s">
        <v>80</v>
      </c>
      <c r="G29" s="24">
        <v>937370</v>
      </c>
      <c r="H29" s="33"/>
      <c r="I29" s="33"/>
      <c r="J29" s="33"/>
      <c r="K29" s="33"/>
      <c r="L29" s="33"/>
      <c r="M29" s="33" t="s">
        <v>60</v>
      </c>
    </row>
    <row r="30" spans="1:13" ht="15" thickBot="1" x14ac:dyDescent="0.25">
      <c r="A30" s="135"/>
      <c r="B30" s="142"/>
      <c r="C30" s="21" t="s">
        <v>81</v>
      </c>
      <c r="D30" s="22" t="s">
        <v>40</v>
      </c>
      <c r="E30" s="23" t="s">
        <v>82</v>
      </c>
      <c r="F30" s="23" t="s">
        <v>83</v>
      </c>
      <c r="G30" s="24">
        <v>350000</v>
      </c>
      <c r="H30" s="24">
        <v>168000</v>
      </c>
      <c r="I30" s="24">
        <v>0</v>
      </c>
      <c r="J30" s="24">
        <v>168000</v>
      </c>
      <c r="K30" s="24">
        <v>168000</v>
      </c>
      <c r="L30" s="25">
        <v>48</v>
      </c>
      <c r="M30" s="23" t="s">
        <v>36</v>
      </c>
    </row>
    <row r="31" spans="1:13" ht="15" thickBot="1" x14ac:dyDescent="0.25">
      <c r="A31" s="135"/>
      <c r="B31" s="142"/>
      <c r="C31" s="21" t="s">
        <v>85</v>
      </c>
      <c r="D31" s="22" t="s">
        <v>40</v>
      </c>
      <c r="E31" s="23" t="s">
        <v>70</v>
      </c>
      <c r="F31" s="23" t="s">
        <v>86</v>
      </c>
      <c r="G31" s="24">
        <v>125916</v>
      </c>
      <c r="H31" s="33"/>
      <c r="I31" s="33"/>
      <c r="J31" s="33"/>
      <c r="K31" s="33"/>
      <c r="L31" s="33"/>
      <c r="M31" s="23" t="s">
        <v>36</v>
      </c>
    </row>
    <row r="32" spans="1:13" ht="15" thickBot="1" x14ac:dyDescent="0.25">
      <c r="A32" s="135"/>
      <c r="B32" s="142"/>
      <c r="C32" s="21" t="s">
        <v>88</v>
      </c>
      <c r="D32" s="22" t="s">
        <v>40</v>
      </c>
      <c r="E32" s="23" t="s">
        <v>89</v>
      </c>
      <c r="F32" s="23" t="s">
        <v>90</v>
      </c>
      <c r="G32" s="24">
        <v>2211847</v>
      </c>
      <c r="H32" s="33"/>
      <c r="I32" s="33"/>
      <c r="J32" s="33"/>
      <c r="K32" s="33"/>
      <c r="L32" s="33"/>
      <c r="M32" s="23" t="s">
        <v>36</v>
      </c>
    </row>
    <row r="33" spans="1:13" ht="15" thickBot="1" x14ac:dyDescent="0.25">
      <c r="A33" s="135"/>
      <c r="B33" s="142"/>
      <c r="C33" s="21" t="s">
        <v>91</v>
      </c>
      <c r="D33" s="22" t="s">
        <v>40</v>
      </c>
      <c r="E33" s="23" t="s">
        <v>92</v>
      </c>
      <c r="F33" s="23" t="s">
        <v>93</v>
      </c>
      <c r="G33" s="24">
        <v>94950</v>
      </c>
      <c r="H33" s="33"/>
      <c r="I33" s="33"/>
      <c r="J33" s="33"/>
      <c r="K33" s="33"/>
      <c r="L33" s="33"/>
      <c r="M33" s="23" t="s">
        <v>36</v>
      </c>
    </row>
    <row r="34" spans="1:13" ht="15" thickBot="1" x14ac:dyDescent="0.25">
      <c r="A34" s="135"/>
      <c r="B34" s="142"/>
      <c r="C34" s="21" t="s">
        <v>94</v>
      </c>
      <c r="D34" s="22" t="s">
        <v>40</v>
      </c>
      <c r="E34" s="23" t="s">
        <v>95</v>
      </c>
      <c r="F34" s="23" t="s">
        <v>96</v>
      </c>
      <c r="G34" s="24">
        <v>998000</v>
      </c>
      <c r="H34" s="24">
        <v>0</v>
      </c>
      <c r="I34" s="24">
        <v>0</v>
      </c>
      <c r="J34" s="24">
        <v>0</v>
      </c>
      <c r="K34" s="24">
        <v>0</v>
      </c>
      <c r="L34" s="25">
        <v>0</v>
      </c>
      <c r="M34" s="23" t="s">
        <v>51</v>
      </c>
    </row>
    <row r="35" spans="1:13" ht="15" thickBot="1" x14ac:dyDescent="0.25">
      <c r="A35" s="135"/>
      <c r="B35" s="142"/>
      <c r="C35" s="21" t="s">
        <v>97</v>
      </c>
      <c r="D35" s="22" t="s">
        <v>40</v>
      </c>
      <c r="E35" s="23" t="s">
        <v>98</v>
      </c>
      <c r="F35" s="23" t="s">
        <v>92</v>
      </c>
      <c r="G35" s="24">
        <v>1052971</v>
      </c>
      <c r="H35" s="33"/>
      <c r="I35" s="33"/>
      <c r="J35" s="33"/>
      <c r="K35" s="33"/>
      <c r="L35" s="33"/>
      <c r="M35" s="23" t="s">
        <v>51</v>
      </c>
    </row>
    <row r="36" spans="1:13" s="71" customFormat="1" ht="15" thickBot="1" x14ac:dyDescent="0.25">
      <c r="A36" s="135"/>
      <c r="B36" s="142"/>
      <c r="C36" s="68" t="s">
        <v>749</v>
      </c>
      <c r="D36" s="67" t="s">
        <v>40</v>
      </c>
      <c r="E36" s="41">
        <v>42548</v>
      </c>
      <c r="F36" s="41">
        <v>42867</v>
      </c>
      <c r="G36" s="70">
        <v>3576000</v>
      </c>
      <c r="H36" s="33"/>
      <c r="I36" s="33"/>
      <c r="J36" s="33"/>
      <c r="K36" s="33"/>
      <c r="L36" s="33"/>
      <c r="M36" s="69"/>
    </row>
    <row r="37" spans="1:13" ht="15" thickBot="1" x14ac:dyDescent="0.25">
      <c r="A37" s="135"/>
      <c r="B37" s="142"/>
      <c r="C37" s="21" t="s">
        <v>99</v>
      </c>
      <c r="D37" s="22" t="s">
        <v>40</v>
      </c>
      <c r="E37" s="23" t="s">
        <v>100</v>
      </c>
      <c r="F37" s="23" t="s">
        <v>101</v>
      </c>
      <c r="G37" s="24">
        <v>649421</v>
      </c>
      <c r="H37" s="24">
        <v>0</v>
      </c>
      <c r="I37" s="24">
        <v>0</v>
      </c>
      <c r="J37" s="24">
        <v>0</v>
      </c>
      <c r="K37" s="24">
        <v>0</v>
      </c>
      <c r="L37" s="25">
        <v>0</v>
      </c>
      <c r="M37" s="23" t="s">
        <v>36</v>
      </c>
    </row>
    <row r="38" spans="1:13" ht="15" thickBot="1" x14ac:dyDescent="0.25">
      <c r="A38" s="136"/>
      <c r="B38" s="139" t="s">
        <v>56</v>
      </c>
      <c r="C38" s="140"/>
      <c r="D38" s="140"/>
      <c r="E38" s="140"/>
      <c r="F38" s="141"/>
      <c r="G38" s="26">
        <f>SUM(G23:G37)</f>
        <v>24488341</v>
      </c>
      <c r="H38" s="26">
        <f t="shared" ref="H38:K38" si="1">SUM(H23:H37)</f>
        <v>866493</v>
      </c>
      <c r="I38" s="26">
        <f t="shared" si="1"/>
        <v>0</v>
      </c>
      <c r="J38" s="26">
        <f t="shared" si="1"/>
        <v>866493</v>
      </c>
      <c r="K38" s="26">
        <f t="shared" si="1"/>
        <v>866493</v>
      </c>
      <c r="L38" s="26">
        <f>AVERAGE(L23:L37)</f>
        <v>16.509999999999998</v>
      </c>
      <c r="M38" s="27"/>
    </row>
    <row r="39" spans="1:13" s="32" customFormat="1" ht="15" thickBot="1" x14ac:dyDescent="0.25">
      <c r="A39" s="128" t="s">
        <v>53</v>
      </c>
      <c r="B39" s="129"/>
      <c r="C39" s="129"/>
      <c r="D39" s="129"/>
      <c r="E39" s="129"/>
      <c r="F39" s="130"/>
      <c r="G39" s="28">
        <v>24488341</v>
      </c>
      <c r="H39" s="28">
        <v>866493</v>
      </c>
      <c r="I39" s="28">
        <v>0</v>
      </c>
      <c r="J39" s="28">
        <v>866493</v>
      </c>
      <c r="K39" s="28">
        <v>866493</v>
      </c>
      <c r="L39" s="28">
        <v>28</v>
      </c>
      <c r="M39" s="31"/>
    </row>
    <row r="40" spans="1:13" ht="29.25" thickBot="1" x14ac:dyDescent="0.25">
      <c r="A40" s="134" t="s">
        <v>104</v>
      </c>
      <c r="B40" s="22" t="s">
        <v>54</v>
      </c>
      <c r="C40" s="21" t="s">
        <v>105</v>
      </c>
      <c r="D40" s="22" t="s">
        <v>45</v>
      </c>
      <c r="E40" s="23" t="s">
        <v>106</v>
      </c>
      <c r="F40" s="23" t="s">
        <v>107</v>
      </c>
      <c r="G40" s="24">
        <v>600000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33" t="s">
        <v>60</v>
      </c>
    </row>
    <row r="41" spans="1:13" ht="15" thickBot="1" x14ac:dyDescent="0.25">
      <c r="A41" s="135"/>
      <c r="B41" s="139" t="s">
        <v>54</v>
      </c>
      <c r="C41" s="140"/>
      <c r="D41" s="140"/>
      <c r="E41" s="140"/>
      <c r="F41" s="141"/>
      <c r="G41" s="26">
        <v>600000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33" t="s">
        <v>170</v>
      </c>
    </row>
    <row r="42" spans="1:13" ht="15" thickBot="1" x14ac:dyDescent="0.25">
      <c r="A42" s="135"/>
      <c r="B42" s="22" t="s">
        <v>108</v>
      </c>
      <c r="C42" s="21" t="s">
        <v>109</v>
      </c>
      <c r="D42" s="22" t="s">
        <v>45</v>
      </c>
      <c r="E42" s="23" t="s">
        <v>110</v>
      </c>
      <c r="F42" s="23" t="s">
        <v>111</v>
      </c>
      <c r="G42" s="24">
        <v>800000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33" t="s">
        <v>60</v>
      </c>
    </row>
    <row r="43" spans="1:13" ht="15" thickBot="1" x14ac:dyDescent="0.25">
      <c r="A43" s="135"/>
      <c r="B43" s="139" t="s">
        <v>108</v>
      </c>
      <c r="C43" s="140"/>
      <c r="D43" s="140"/>
      <c r="E43" s="140"/>
      <c r="F43" s="141"/>
      <c r="G43" s="26">
        <v>800000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33" t="s">
        <v>170</v>
      </c>
    </row>
    <row r="44" spans="1:13" ht="15" thickBot="1" x14ac:dyDescent="0.25">
      <c r="A44" s="135"/>
      <c r="B44" s="137" t="s">
        <v>56</v>
      </c>
      <c r="C44" s="21" t="s">
        <v>112</v>
      </c>
      <c r="D44" s="22" t="s">
        <v>45</v>
      </c>
      <c r="E44" s="23" t="s">
        <v>113</v>
      </c>
      <c r="F44" s="23" t="s">
        <v>114</v>
      </c>
      <c r="G44" s="24">
        <v>781959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33" t="s">
        <v>60</v>
      </c>
    </row>
    <row r="45" spans="1:13" ht="15" thickBot="1" x14ac:dyDescent="0.25">
      <c r="A45" s="135"/>
      <c r="B45" s="142"/>
      <c r="C45" s="21" t="s">
        <v>115</v>
      </c>
      <c r="D45" s="22" t="s">
        <v>45</v>
      </c>
      <c r="E45" s="23" t="s">
        <v>116</v>
      </c>
      <c r="F45" s="23" t="s">
        <v>117</v>
      </c>
      <c r="G45" s="24">
        <v>584012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33" t="s">
        <v>36</v>
      </c>
    </row>
    <row r="46" spans="1:13" ht="15" thickBot="1" x14ac:dyDescent="0.25">
      <c r="A46" s="135"/>
      <c r="B46" s="142"/>
      <c r="C46" s="21" t="s">
        <v>118</v>
      </c>
      <c r="D46" s="22" t="s">
        <v>45</v>
      </c>
      <c r="E46" s="23" t="s">
        <v>119</v>
      </c>
      <c r="F46" s="23" t="s">
        <v>120</v>
      </c>
      <c r="G46" s="24">
        <v>600000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33" t="s">
        <v>60</v>
      </c>
    </row>
    <row r="47" spans="1:13" ht="13.5" customHeight="1" thickBot="1" x14ac:dyDescent="0.25">
      <c r="A47" s="136"/>
      <c r="B47" s="139" t="s">
        <v>56</v>
      </c>
      <c r="C47" s="140"/>
      <c r="D47" s="140"/>
      <c r="E47" s="140"/>
      <c r="F47" s="141"/>
      <c r="G47" s="26">
        <f>SUM(G40,G42,G44:G46)</f>
        <v>3365971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/>
    </row>
    <row r="48" spans="1:13" s="32" customFormat="1" ht="15" thickBot="1" x14ac:dyDescent="0.25">
      <c r="A48" s="128" t="s">
        <v>104</v>
      </c>
      <c r="B48" s="129"/>
      <c r="C48" s="129"/>
      <c r="D48" s="129"/>
      <c r="E48" s="129"/>
      <c r="F48" s="130"/>
      <c r="G48" s="28">
        <v>3365971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1"/>
    </row>
    <row r="49" spans="1:13" ht="15" thickBot="1" x14ac:dyDescent="0.25">
      <c r="A49" s="134" t="s">
        <v>121</v>
      </c>
      <c r="B49" s="137" t="s">
        <v>54</v>
      </c>
      <c r="C49" s="21" t="s">
        <v>122</v>
      </c>
      <c r="D49" s="22" t="s">
        <v>45</v>
      </c>
      <c r="E49" s="23" t="s">
        <v>123</v>
      </c>
      <c r="F49" s="23" t="s">
        <v>124</v>
      </c>
      <c r="G49" s="24">
        <v>342200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 t="s">
        <v>60</v>
      </c>
    </row>
    <row r="50" spans="1:13" ht="15" thickBot="1" x14ac:dyDescent="0.25">
      <c r="A50" s="135"/>
      <c r="B50" s="142"/>
      <c r="C50" s="21" t="s">
        <v>122</v>
      </c>
      <c r="D50" s="22" t="s">
        <v>45</v>
      </c>
      <c r="E50" s="23" t="s">
        <v>125</v>
      </c>
      <c r="F50" s="23" t="s">
        <v>126</v>
      </c>
      <c r="G50" s="24">
        <v>389400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 t="s">
        <v>60</v>
      </c>
    </row>
    <row r="51" spans="1:13" ht="29.25" thickBot="1" x14ac:dyDescent="0.25">
      <c r="A51" s="135"/>
      <c r="B51" s="142"/>
      <c r="C51" s="21" t="s">
        <v>127</v>
      </c>
      <c r="D51" s="22" t="s">
        <v>45</v>
      </c>
      <c r="E51" s="23" t="s">
        <v>128</v>
      </c>
      <c r="F51" s="23" t="s">
        <v>129</v>
      </c>
      <c r="G51" s="24">
        <v>2105120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 t="s">
        <v>60</v>
      </c>
    </row>
    <row r="52" spans="1:13" ht="15" thickBot="1" x14ac:dyDescent="0.25">
      <c r="A52" s="135"/>
      <c r="B52" s="138"/>
      <c r="C52" s="21" t="s">
        <v>130</v>
      </c>
      <c r="D52" s="22" t="s">
        <v>45</v>
      </c>
      <c r="E52" s="23" t="s">
        <v>131</v>
      </c>
      <c r="F52" s="23" t="s">
        <v>132</v>
      </c>
      <c r="G52" s="24">
        <v>923350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 t="s">
        <v>60</v>
      </c>
    </row>
    <row r="53" spans="1:13" ht="15" thickBot="1" x14ac:dyDescent="0.25">
      <c r="A53" s="135"/>
      <c r="B53" s="139" t="s">
        <v>54</v>
      </c>
      <c r="C53" s="140"/>
      <c r="D53" s="140"/>
      <c r="E53" s="140"/>
      <c r="F53" s="141"/>
      <c r="G53" s="26">
        <v>3760070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27"/>
    </row>
    <row r="54" spans="1:13" ht="15" thickBot="1" x14ac:dyDescent="0.25">
      <c r="A54" s="135"/>
      <c r="B54" s="137" t="s">
        <v>133</v>
      </c>
      <c r="C54" s="21" t="s">
        <v>134</v>
      </c>
      <c r="D54" s="22" t="s">
        <v>45</v>
      </c>
      <c r="E54" s="23" t="s">
        <v>135</v>
      </c>
      <c r="F54" s="23" t="s">
        <v>136</v>
      </c>
      <c r="G54" s="24">
        <v>5491000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 t="s">
        <v>60</v>
      </c>
    </row>
    <row r="55" spans="1:13" ht="15" thickBot="1" x14ac:dyDescent="0.25">
      <c r="A55" s="135"/>
      <c r="B55" s="142"/>
      <c r="C55" s="21" t="s">
        <v>137</v>
      </c>
      <c r="D55" s="22" t="s">
        <v>45</v>
      </c>
      <c r="E55" s="23" t="s">
        <v>138</v>
      </c>
      <c r="F55" s="23" t="s">
        <v>139</v>
      </c>
      <c r="G55" s="24">
        <v>1156640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 t="s">
        <v>60</v>
      </c>
    </row>
    <row r="56" spans="1:13" ht="15" thickBot="1" x14ac:dyDescent="0.25">
      <c r="A56" s="135"/>
      <c r="B56" s="142"/>
      <c r="C56" s="21" t="s">
        <v>140</v>
      </c>
      <c r="D56" s="22" t="s">
        <v>45</v>
      </c>
      <c r="E56" s="23" t="s">
        <v>123</v>
      </c>
      <c r="F56" s="23" t="s">
        <v>141</v>
      </c>
      <c r="G56" s="24">
        <v>182900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 t="s">
        <v>60</v>
      </c>
    </row>
    <row r="57" spans="1:13" ht="15" thickBot="1" x14ac:dyDescent="0.25">
      <c r="A57" s="135"/>
      <c r="B57" s="138"/>
      <c r="C57" s="21" t="s">
        <v>142</v>
      </c>
      <c r="D57" s="22" t="s">
        <v>45</v>
      </c>
      <c r="E57" s="23" t="s">
        <v>89</v>
      </c>
      <c r="F57" s="23" t="s">
        <v>143</v>
      </c>
      <c r="G57" s="24">
        <v>122130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 t="s">
        <v>60</v>
      </c>
    </row>
    <row r="58" spans="1:13" ht="15" thickBot="1" x14ac:dyDescent="0.25">
      <c r="A58" s="135"/>
      <c r="B58" s="139" t="s">
        <v>133</v>
      </c>
      <c r="C58" s="140"/>
      <c r="D58" s="140"/>
      <c r="E58" s="140"/>
      <c r="F58" s="141"/>
      <c r="G58" s="26">
        <v>6952670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27"/>
    </row>
    <row r="59" spans="1:13" ht="15" thickBot="1" x14ac:dyDescent="0.25">
      <c r="A59" s="135"/>
      <c r="B59" s="161" t="s">
        <v>56</v>
      </c>
      <c r="C59" s="21" t="s">
        <v>144</v>
      </c>
      <c r="D59" s="22" t="s">
        <v>45</v>
      </c>
      <c r="E59" s="23" t="s">
        <v>145</v>
      </c>
      <c r="F59" s="23" t="s">
        <v>146</v>
      </c>
      <c r="G59" s="24">
        <v>21138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 t="s">
        <v>60</v>
      </c>
    </row>
    <row r="60" spans="1:13" ht="15" thickBot="1" x14ac:dyDescent="0.25">
      <c r="A60" s="135"/>
      <c r="B60" s="135"/>
      <c r="C60" s="21" t="s">
        <v>147</v>
      </c>
      <c r="D60" s="22" t="s">
        <v>45</v>
      </c>
      <c r="E60" s="23" t="s">
        <v>145</v>
      </c>
      <c r="F60" s="23" t="s">
        <v>146</v>
      </c>
      <c r="G60" s="24">
        <v>47410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 t="s">
        <v>60</v>
      </c>
    </row>
    <row r="61" spans="1:13" ht="15" thickBot="1" x14ac:dyDescent="0.25">
      <c r="A61" s="135"/>
      <c r="B61" s="135"/>
      <c r="C61" s="21" t="s">
        <v>148</v>
      </c>
      <c r="D61" s="22" t="s">
        <v>45</v>
      </c>
      <c r="E61" s="23" t="s">
        <v>149</v>
      </c>
      <c r="F61" s="23" t="s">
        <v>150</v>
      </c>
      <c r="G61" s="24">
        <v>175820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 t="s">
        <v>60</v>
      </c>
    </row>
    <row r="62" spans="1:13" ht="15" thickBot="1" x14ac:dyDescent="0.25">
      <c r="A62" s="135"/>
      <c r="B62" s="135"/>
      <c r="C62" s="21" t="s">
        <v>151</v>
      </c>
      <c r="D62" s="22" t="s">
        <v>45</v>
      </c>
      <c r="E62" s="23" t="s">
        <v>149</v>
      </c>
      <c r="F62" s="23" t="s">
        <v>152</v>
      </c>
      <c r="G62" s="24">
        <v>79060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 t="s">
        <v>60</v>
      </c>
    </row>
    <row r="63" spans="1:13" ht="15" thickBot="1" x14ac:dyDescent="0.25">
      <c r="A63" s="135"/>
      <c r="B63" s="135"/>
      <c r="C63" s="21" t="s">
        <v>153</v>
      </c>
      <c r="D63" s="22" t="s">
        <v>45</v>
      </c>
      <c r="E63" s="23" t="s">
        <v>145</v>
      </c>
      <c r="F63" s="23" t="s">
        <v>146</v>
      </c>
      <c r="G63" s="24">
        <v>25327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 t="s">
        <v>60</v>
      </c>
    </row>
    <row r="64" spans="1:13" ht="15" thickBot="1" x14ac:dyDescent="0.25">
      <c r="A64" s="135"/>
      <c r="B64" s="135"/>
      <c r="C64" s="21" t="s">
        <v>154</v>
      </c>
      <c r="D64" s="22" t="s">
        <v>45</v>
      </c>
      <c r="E64" s="23" t="s">
        <v>145</v>
      </c>
      <c r="F64" s="23" t="s">
        <v>146</v>
      </c>
      <c r="G64" s="24">
        <v>113280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 t="s">
        <v>60</v>
      </c>
    </row>
    <row r="65" spans="1:13" ht="15" thickBot="1" x14ac:dyDescent="0.25">
      <c r="A65" s="135"/>
      <c r="B65" s="135"/>
      <c r="C65" s="21" t="s">
        <v>155</v>
      </c>
      <c r="D65" s="22" t="s">
        <v>45</v>
      </c>
      <c r="E65" s="23" t="s">
        <v>156</v>
      </c>
      <c r="F65" s="23" t="s">
        <v>157</v>
      </c>
      <c r="G65" s="24">
        <v>118000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 t="s">
        <v>60</v>
      </c>
    </row>
    <row r="66" spans="1:13" ht="15" thickBot="1" x14ac:dyDescent="0.25">
      <c r="A66" s="135"/>
      <c r="B66" s="135"/>
      <c r="C66" s="21" t="s">
        <v>158</v>
      </c>
      <c r="D66" s="22" t="s">
        <v>45</v>
      </c>
      <c r="E66" s="23" t="s">
        <v>145</v>
      </c>
      <c r="F66" s="23" t="s">
        <v>146</v>
      </c>
      <c r="G66" s="24">
        <v>5290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 t="s">
        <v>60</v>
      </c>
    </row>
    <row r="67" spans="1:13" ht="29.25" thickBot="1" x14ac:dyDescent="0.25">
      <c r="A67" s="135"/>
      <c r="B67" s="135"/>
      <c r="C67" s="21" t="s">
        <v>159</v>
      </c>
      <c r="D67" s="22" t="s">
        <v>45</v>
      </c>
      <c r="E67" s="23" t="s">
        <v>149</v>
      </c>
      <c r="F67" s="23" t="s">
        <v>160</v>
      </c>
      <c r="G67" s="24">
        <v>49560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 t="s">
        <v>60</v>
      </c>
    </row>
    <row r="68" spans="1:13" ht="15" thickBot="1" x14ac:dyDescent="0.25">
      <c r="A68" s="135"/>
      <c r="B68" s="135"/>
      <c r="C68" s="21" t="s">
        <v>161</v>
      </c>
      <c r="D68" s="22" t="s">
        <v>45</v>
      </c>
      <c r="E68" s="23" t="s">
        <v>145</v>
      </c>
      <c r="F68" s="23" t="s">
        <v>146</v>
      </c>
      <c r="G68" s="24">
        <v>15431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 t="s">
        <v>60</v>
      </c>
    </row>
    <row r="69" spans="1:13" ht="15" thickBot="1" x14ac:dyDescent="0.25">
      <c r="A69" s="135"/>
      <c r="B69" s="136"/>
      <c r="C69" s="21" t="s">
        <v>162</v>
      </c>
      <c r="D69" s="22" t="s">
        <v>45</v>
      </c>
      <c r="E69" s="23" t="s">
        <v>145</v>
      </c>
      <c r="F69" s="23" t="s">
        <v>146</v>
      </c>
      <c r="G69" s="24">
        <v>66479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 t="s">
        <v>60</v>
      </c>
    </row>
    <row r="70" spans="1:13" ht="15" thickBot="1" x14ac:dyDescent="0.25">
      <c r="A70" s="136"/>
      <c r="B70" s="139" t="s">
        <v>56</v>
      </c>
      <c r="C70" s="140"/>
      <c r="D70" s="140"/>
      <c r="E70" s="140"/>
      <c r="F70" s="141"/>
      <c r="G70" s="26">
        <v>716795</v>
      </c>
      <c r="H70" s="27"/>
      <c r="I70" s="27"/>
      <c r="J70" s="27"/>
      <c r="K70" s="27"/>
      <c r="L70" s="27"/>
      <c r="M70" s="33" t="s">
        <v>60</v>
      </c>
    </row>
    <row r="71" spans="1:13" s="32" customFormat="1" ht="15" thickBot="1" x14ac:dyDescent="0.25">
      <c r="A71" s="128" t="s">
        <v>121</v>
      </c>
      <c r="B71" s="129"/>
      <c r="C71" s="129"/>
      <c r="D71" s="129"/>
      <c r="E71" s="129"/>
      <c r="F71" s="130"/>
      <c r="G71" s="29">
        <f>SUM(G49:G52,G54:G57,G59:G64,G65:G67,G68:G69)</f>
        <v>11429535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/>
    </row>
    <row r="72" spans="1:13" ht="15" thickBot="1" x14ac:dyDescent="0.25">
      <c r="A72" s="134" t="s">
        <v>163</v>
      </c>
      <c r="B72" s="137" t="s">
        <v>56</v>
      </c>
      <c r="C72" s="21" t="s">
        <v>164</v>
      </c>
      <c r="D72" s="22" t="s">
        <v>35</v>
      </c>
      <c r="E72" s="23" t="s">
        <v>165</v>
      </c>
      <c r="F72" s="23" t="s">
        <v>29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33"/>
      <c r="M72" s="23" t="s">
        <v>166</v>
      </c>
    </row>
    <row r="73" spans="1:13" ht="15" thickBot="1" x14ac:dyDescent="0.25">
      <c r="A73" s="135"/>
      <c r="B73" s="142"/>
      <c r="C73" s="21" t="s">
        <v>167</v>
      </c>
      <c r="D73" s="22" t="s">
        <v>35</v>
      </c>
      <c r="E73" s="23" t="s">
        <v>165</v>
      </c>
      <c r="F73" s="23" t="s">
        <v>29</v>
      </c>
      <c r="G73" s="24">
        <v>0</v>
      </c>
      <c r="H73" s="33"/>
      <c r="I73" s="24">
        <v>300000</v>
      </c>
      <c r="J73" s="33"/>
      <c r="K73" s="24">
        <v>300000</v>
      </c>
      <c r="L73" s="33"/>
      <c r="M73" s="23" t="s">
        <v>55</v>
      </c>
    </row>
    <row r="74" spans="1:13" ht="15" thickBot="1" x14ac:dyDescent="0.25">
      <c r="A74" s="135"/>
      <c r="B74" s="142"/>
      <c r="C74" s="21" t="s">
        <v>168</v>
      </c>
      <c r="D74" s="22" t="s">
        <v>35</v>
      </c>
      <c r="E74" s="23" t="s">
        <v>165</v>
      </c>
      <c r="F74" s="23" t="s">
        <v>29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33"/>
      <c r="M74" s="23" t="s">
        <v>166</v>
      </c>
    </row>
    <row r="75" spans="1:13" ht="15" thickBot="1" x14ac:dyDescent="0.25">
      <c r="A75" s="135"/>
      <c r="B75" s="142"/>
      <c r="C75" s="21" t="s">
        <v>169</v>
      </c>
      <c r="D75" s="22" t="s">
        <v>35</v>
      </c>
      <c r="E75" s="23" t="s">
        <v>165</v>
      </c>
      <c r="F75" s="23" t="s">
        <v>29</v>
      </c>
      <c r="G75" s="24">
        <v>3680000</v>
      </c>
      <c r="H75" s="24">
        <v>3680000</v>
      </c>
      <c r="I75" s="24">
        <v>1692660</v>
      </c>
      <c r="J75" s="24">
        <v>1692660</v>
      </c>
      <c r="K75" s="24">
        <v>3385320</v>
      </c>
      <c r="L75" s="25">
        <v>91.99</v>
      </c>
      <c r="M75" s="23" t="s">
        <v>170</v>
      </c>
    </row>
    <row r="76" spans="1:13" ht="15" thickBot="1" x14ac:dyDescent="0.25">
      <c r="A76" s="135"/>
      <c r="B76" s="142"/>
      <c r="C76" s="21" t="s">
        <v>171</v>
      </c>
      <c r="D76" s="22" t="s">
        <v>35</v>
      </c>
      <c r="E76" s="23" t="s">
        <v>172</v>
      </c>
      <c r="F76" s="23" t="s">
        <v>29</v>
      </c>
      <c r="G76" s="24">
        <v>2000000</v>
      </c>
      <c r="H76" s="24">
        <v>2000000</v>
      </c>
      <c r="I76" s="24">
        <v>0</v>
      </c>
      <c r="J76" s="24">
        <v>200000</v>
      </c>
      <c r="K76" s="24">
        <v>200000</v>
      </c>
      <c r="L76" s="25">
        <v>10</v>
      </c>
      <c r="M76" s="23" t="s">
        <v>60</v>
      </c>
    </row>
    <row r="77" spans="1:13" ht="15" thickBot="1" x14ac:dyDescent="0.25">
      <c r="A77" s="135"/>
      <c r="B77" s="142"/>
      <c r="C77" s="21" t="s">
        <v>173</v>
      </c>
      <c r="D77" s="22" t="s">
        <v>35</v>
      </c>
      <c r="E77" s="23" t="s">
        <v>165</v>
      </c>
      <c r="F77" s="23" t="s">
        <v>29</v>
      </c>
      <c r="G77" s="24">
        <v>0</v>
      </c>
      <c r="H77" s="24">
        <v>330000</v>
      </c>
      <c r="I77" s="24">
        <v>330000</v>
      </c>
      <c r="J77" s="24">
        <v>330000</v>
      </c>
      <c r="K77" s="24">
        <v>660000</v>
      </c>
      <c r="L77" s="33"/>
      <c r="M77" s="23" t="s">
        <v>55</v>
      </c>
    </row>
    <row r="78" spans="1:13" ht="15" thickBot="1" x14ac:dyDescent="0.25">
      <c r="A78" s="135"/>
      <c r="B78" s="142"/>
      <c r="C78" s="21" t="s">
        <v>174</v>
      </c>
      <c r="D78" s="22" t="s">
        <v>35</v>
      </c>
      <c r="E78" s="23" t="s">
        <v>165</v>
      </c>
      <c r="F78" s="23" t="s">
        <v>29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33"/>
      <c r="M78" s="23" t="s">
        <v>166</v>
      </c>
    </row>
    <row r="79" spans="1:13" ht="15" thickBot="1" x14ac:dyDescent="0.25">
      <c r="A79" s="135"/>
      <c r="B79" s="138"/>
      <c r="C79" s="21" t="s">
        <v>175</v>
      </c>
      <c r="D79" s="22" t="s">
        <v>35</v>
      </c>
      <c r="E79" s="23" t="s">
        <v>165</v>
      </c>
      <c r="F79" s="23" t="s">
        <v>29</v>
      </c>
      <c r="G79" s="24">
        <v>0</v>
      </c>
      <c r="H79" s="24">
        <v>628000</v>
      </c>
      <c r="I79" s="24">
        <v>0</v>
      </c>
      <c r="J79" s="24">
        <v>0</v>
      </c>
      <c r="K79" s="24">
        <v>0</v>
      </c>
      <c r="L79" s="33"/>
      <c r="M79" s="23" t="s">
        <v>60</v>
      </c>
    </row>
    <row r="80" spans="1:13" ht="15" thickBot="1" x14ac:dyDescent="0.25">
      <c r="A80" s="136"/>
      <c r="B80" s="139" t="s">
        <v>56</v>
      </c>
      <c r="C80" s="140"/>
      <c r="D80" s="140"/>
      <c r="E80" s="140"/>
      <c r="F80" s="141"/>
      <c r="G80" s="26">
        <f>SUM(G72:G79)</f>
        <v>5680000</v>
      </c>
      <c r="H80" s="26">
        <f t="shared" ref="H80:K80" si="2">SUM(H72:H79)</f>
        <v>6638000</v>
      </c>
      <c r="I80" s="26">
        <f t="shared" si="2"/>
        <v>2322660</v>
      </c>
      <c r="J80" s="26">
        <f t="shared" si="2"/>
        <v>2222660</v>
      </c>
      <c r="K80" s="26">
        <f t="shared" si="2"/>
        <v>4545320</v>
      </c>
      <c r="L80" s="26">
        <f>AVERAGE(L72:L79)</f>
        <v>50.994999999999997</v>
      </c>
      <c r="M80" s="27"/>
    </row>
    <row r="81" spans="1:13" s="32" customFormat="1" ht="15" thickBot="1" x14ac:dyDescent="0.25">
      <c r="A81" s="128" t="s">
        <v>163</v>
      </c>
      <c r="B81" s="129"/>
      <c r="C81" s="129"/>
      <c r="D81" s="129"/>
      <c r="E81" s="129"/>
      <c r="F81" s="130"/>
      <c r="G81" s="29">
        <v>5680000</v>
      </c>
      <c r="H81" s="29">
        <v>6638000</v>
      </c>
      <c r="I81" s="29">
        <v>2322660</v>
      </c>
      <c r="J81" s="29">
        <v>2222660</v>
      </c>
      <c r="K81" s="29">
        <v>4545320</v>
      </c>
      <c r="L81" s="30">
        <v>51</v>
      </c>
      <c r="M81" s="31"/>
    </row>
    <row r="82" spans="1:13" ht="13.5" customHeight="1" thickBot="1" x14ac:dyDescent="0.25">
      <c r="A82" s="134" t="s">
        <v>176</v>
      </c>
      <c r="B82" s="137" t="s">
        <v>108</v>
      </c>
      <c r="C82" s="101" t="s">
        <v>765</v>
      </c>
      <c r="D82" s="22" t="s">
        <v>35</v>
      </c>
      <c r="E82" s="112">
        <v>42683</v>
      </c>
      <c r="F82" s="114" t="s">
        <v>179</v>
      </c>
      <c r="G82" s="24">
        <v>512500</v>
      </c>
      <c r="H82" s="24">
        <v>0</v>
      </c>
      <c r="I82" s="24">
        <v>0</v>
      </c>
      <c r="J82" s="115">
        <v>0</v>
      </c>
      <c r="K82" s="24">
        <v>512500</v>
      </c>
      <c r="L82" s="25">
        <v>100</v>
      </c>
      <c r="M82" s="23" t="s">
        <v>33</v>
      </c>
    </row>
    <row r="83" spans="1:13" ht="15" thickBot="1" x14ac:dyDescent="0.25">
      <c r="A83" s="135"/>
      <c r="B83" s="138"/>
      <c r="C83" s="101" t="s">
        <v>766</v>
      </c>
      <c r="D83" s="22" t="s">
        <v>35</v>
      </c>
      <c r="E83" s="112">
        <v>42687</v>
      </c>
      <c r="F83" s="112">
        <v>43052</v>
      </c>
      <c r="G83" s="24">
        <v>2950000</v>
      </c>
      <c r="H83" s="33"/>
      <c r="I83" s="24">
        <v>2950000</v>
      </c>
      <c r="J83" s="103">
        <v>0</v>
      </c>
      <c r="K83" s="24">
        <v>2950000</v>
      </c>
      <c r="L83" s="25">
        <v>100</v>
      </c>
      <c r="M83" s="102" t="s">
        <v>60</v>
      </c>
    </row>
    <row r="84" spans="1:13" ht="15" thickBot="1" x14ac:dyDescent="0.25">
      <c r="A84" s="135"/>
      <c r="B84" s="22" t="s">
        <v>181</v>
      </c>
      <c r="C84" s="101" t="s">
        <v>767</v>
      </c>
      <c r="D84" s="22" t="s">
        <v>35</v>
      </c>
      <c r="E84" s="113">
        <v>42676</v>
      </c>
      <c r="F84" s="113">
        <v>42900</v>
      </c>
      <c r="G84" s="24">
        <v>550000</v>
      </c>
      <c r="H84" s="24">
        <v>0</v>
      </c>
      <c r="I84" s="103">
        <v>550000</v>
      </c>
      <c r="J84" s="103">
        <v>0</v>
      </c>
      <c r="K84" s="103">
        <v>550000</v>
      </c>
      <c r="L84" s="25">
        <v>100</v>
      </c>
      <c r="M84" s="23" t="s">
        <v>60</v>
      </c>
    </row>
    <row r="85" spans="1:13" ht="29.25" thickBot="1" x14ac:dyDescent="0.25">
      <c r="A85" s="135"/>
      <c r="B85" s="137" t="s">
        <v>56</v>
      </c>
      <c r="C85" s="101" t="s">
        <v>768</v>
      </c>
      <c r="D85" s="22" t="s">
        <v>35</v>
      </c>
      <c r="E85" s="113">
        <v>42691</v>
      </c>
      <c r="F85" s="113">
        <v>42903</v>
      </c>
      <c r="G85" s="24">
        <v>541779</v>
      </c>
      <c r="H85" s="24">
        <v>0</v>
      </c>
      <c r="I85" s="24">
        <v>420000</v>
      </c>
      <c r="J85" s="103">
        <v>0</v>
      </c>
      <c r="K85" s="24">
        <v>420000</v>
      </c>
      <c r="L85" s="25">
        <v>100</v>
      </c>
      <c r="M85" s="102" t="s">
        <v>60</v>
      </c>
    </row>
    <row r="86" spans="1:13" ht="29.25" thickBot="1" x14ac:dyDescent="0.25">
      <c r="A86" s="135"/>
      <c r="B86" s="142"/>
      <c r="C86" s="101" t="s">
        <v>769</v>
      </c>
      <c r="D86" s="22" t="s">
        <v>35</v>
      </c>
      <c r="E86" s="113">
        <v>42734</v>
      </c>
      <c r="F86" s="113">
        <v>42946</v>
      </c>
      <c r="G86" s="24">
        <v>5517000</v>
      </c>
      <c r="H86" s="24">
        <v>0</v>
      </c>
      <c r="I86" s="103">
        <v>5517000</v>
      </c>
      <c r="J86" s="103">
        <v>0</v>
      </c>
      <c r="K86" s="103">
        <v>5517000</v>
      </c>
      <c r="L86" s="25">
        <v>100</v>
      </c>
      <c r="M86" s="23" t="s">
        <v>51</v>
      </c>
    </row>
    <row r="87" spans="1:13" ht="15" thickBot="1" x14ac:dyDescent="0.25">
      <c r="A87" s="135"/>
      <c r="B87" s="142"/>
      <c r="C87" s="157" t="s">
        <v>770</v>
      </c>
      <c r="D87" s="137" t="s">
        <v>35</v>
      </c>
      <c r="E87" s="159">
        <v>42712</v>
      </c>
      <c r="F87" s="159">
        <v>42764</v>
      </c>
      <c r="G87" s="143">
        <v>27000</v>
      </c>
      <c r="H87" s="143">
        <v>0</v>
      </c>
      <c r="I87" s="143">
        <v>27000</v>
      </c>
      <c r="J87" s="143">
        <v>0</v>
      </c>
      <c r="K87" s="143">
        <v>27000</v>
      </c>
      <c r="L87" s="145">
        <v>100</v>
      </c>
      <c r="M87" s="146" t="s">
        <v>33</v>
      </c>
    </row>
    <row r="88" spans="1:13" ht="5.25" customHeight="1" thickBot="1" x14ac:dyDescent="0.25">
      <c r="A88" s="135"/>
      <c r="B88" s="142"/>
      <c r="C88" s="158"/>
      <c r="D88" s="138"/>
      <c r="E88" s="160"/>
      <c r="F88" s="160"/>
      <c r="G88" s="144"/>
      <c r="H88" s="144"/>
      <c r="I88" s="144"/>
      <c r="J88" s="156"/>
      <c r="K88" s="144"/>
      <c r="L88" s="144"/>
      <c r="M88" s="144"/>
    </row>
    <row r="89" spans="1:13" ht="15" thickBot="1" x14ac:dyDescent="0.25">
      <c r="A89" s="135"/>
      <c r="B89" s="142"/>
      <c r="C89" s="101" t="s">
        <v>177</v>
      </c>
      <c r="D89" s="22" t="s">
        <v>35</v>
      </c>
      <c r="E89" s="113">
        <v>42597</v>
      </c>
      <c r="F89" s="113">
        <v>42689</v>
      </c>
      <c r="G89" s="24">
        <v>512500</v>
      </c>
      <c r="H89" s="24">
        <v>0</v>
      </c>
      <c r="I89" s="24">
        <v>512500</v>
      </c>
      <c r="J89" s="103">
        <v>0</v>
      </c>
      <c r="K89" s="24">
        <v>51500</v>
      </c>
      <c r="L89" s="25">
        <v>100</v>
      </c>
      <c r="M89" s="146" t="s">
        <v>33</v>
      </c>
    </row>
    <row r="90" spans="1:13" ht="15" thickBot="1" x14ac:dyDescent="0.25">
      <c r="A90" s="135"/>
      <c r="B90" s="142"/>
      <c r="C90" s="101" t="s">
        <v>184</v>
      </c>
      <c r="D90" s="22" t="s">
        <v>35</v>
      </c>
      <c r="E90" s="113">
        <v>42543</v>
      </c>
      <c r="F90" s="113">
        <v>42963</v>
      </c>
      <c r="G90" s="24">
        <v>5700000</v>
      </c>
      <c r="H90" s="24">
        <v>0</v>
      </c>
      <c r="I90" s="24">
        <v>5700000</v>
      </c>
      <c r="J90" s="103">
        <v>0</v>
      </c>
      <c r="K90" s="24">
        <v>5700000</v>
      </c>
      <c r="L90" s="25">
        <v>100</v>
      </c>
      <c r="M90" s="144"/>
    </row>
    <row r="91" spans="1:13" s="71" customFormat="1" ht="29.25" thickBot="1" x14ac:dyDescent="0.25">
      <c r="A91" s="135"/>
      <c r="B91" s="142"/>
      <c r="C91" s="101" t="s">
        <v>771</v>
      </c>
      <c r="D91" s="100" t="s">
        <v>35</v>
      </c>
      <c r="E91" s="113">
        <v>42681</v>
      </c>
      <c r="F91" s="113">
        <v>42704</v>
      </c>
      <c r="G91" s="103">
        <v>34850</v>
      </c>
      <c r="H91" s="103">
        <v>0</v>
      </c>
      <c r="I91" s="103">
        <v>34850</v>
      </c>
      <c r="J91" s="103">
        <v>0</v>
      </c>
      <c r="K91" s="103">
        <v>34850</v>
      </c>
      <c r="L91" s="104">
        <v>100</v>
      </c>
      <c r="M91" s="102" t="s">
        <v>55</v>
      </c>
    </row>
    <row r="92" spans="1:13" s="71" customFormat="1" ht="29.25" thickBot="1" x14ac:dyDescent="0.25">
      <c r="A92" s="135"/>
      <c r="B92" s="142"/>
      <c r="C92" s="101" t="s">
        <v>772</v>
      </c>
      <c r="D92" s="100" t="s">
        <v>35</v>
      </c>
      <c r="E92" s="113">
        <v>42691</v>
      </c>
      <c r="F92" s="113">
        <v>42704</v>
      </c>
      <c r="G92" s="103">
        <v>50886</v>
      </c>
      <c r="H92" s="103">
        <v>0</v>
      </c>
      <c r="I92" s="103">
        <v>44500</v>
      </c>
      <c r="J92" s="103">
        <v>0</v>
      </c>
      <c r="K92" s="103">
        <v>44500</v>
      </c>
      <c r="L92" s="104">
        <v>100</v>
      </c>
      <c r="M92" s="102" t="s">
        <v>55</v>
      </c>
    </row>
    <row r="93" spans="1:13" s="71" customFormat="1" ht="29.25" thickBot="1" x14ac:dyDescent="0.25">
      <c r="A93" s="135"/>
      <c r="B93" s="142"/>
      <c r="C93" s="101" t="s">
        <v>773</v>
      </c>
      <c r="D93" s="100" t="s">
        <v>35</v>
      </c>
      <c r="E93" s="113">
        <v>42691</v>
      </c>
      <c r="F93" s="113">
        <v>42702</v>
      </c>
      <c r="G93" s="103">
        <v>10284</v>
      </c>
      <c r="H93" s="103">
        <v>0</v>
      </c>
      <c r="I93" s="103">
        <v>85000</v>
      </c>
      <c r="J93" s="103">
        <v>0</v>
      </c>
      <c r="K93" s="103">
        <v>85000</v>
      </c>
      <c r="L93" s="104">
        <v>100</v>
      </c>
      <c r="M93" s="102" t="s">
        <v>55</v>
      </c>
    </row>
    <row r="94" spans="1:13" s="71" customFormat="1" ht="29.25" thickBot="1" x14ac:dyDescent="0.25">
      <c r="A94" s="135"/>
      <c r="B94" s="142"/>
      <c r="C94" s="101" t="s">
        <v>774</v>
      </c>
      <c r="D94" s="100" t="s">
        <v>35</v>
      </c>
      <c r="E94" s="113">
        <v>42605</v>
      </c>
      <c r="F94" s="113">
        <v>42661</v>
      </c>
      <c r="G94" s="103">
        <v>5700000</v>
      </c>
      <c r="H94" s="103">
        <v>0</v>
      </c>
      <c r="I94" s="103">
        <v>5700000</v>
      </c>
      <c r="J94" s="103">
        <v>0</v>
      </c>
      <c r="K94" s="103">
        <v>5700000</v>
      </c>
      <c r="L94" s="104"/>
      <c r="M94" s="102" t="s">
        <v>51</v>
      </c>
    </row>
    <row r="95" spans="1:13" ht="15" thickBot="1" x14ac:dyDescent="0.25">
      <c r="A95" s="135"/>
      <c r="B95" s="138"/>
      <c r="C95" s="101" t="s">
        <v>182</v>
      </c>
      <c r="D95" s="22" t="s">
        <v>35</v>
      </c>
      <c r="E95" s="113">
        <v>42562</v>
      </c>
      <c r="F95" s="113">
        <v>42653</v>
      </c>
      <c r="G95" s="24">
        <v>88000</v>
      </c>
      <c r="H95" s="24">
        <v>0</v>
      </c>
      <c r="I95" s="24">
        <v>88000</v>
      </c>
      <c r="J95" s="24">
        <v>0</v>
      </c>
      <c r="K95" s="24">
        <v>88000</v>
      </c>
      <c r="L95" s="25">
        <v>100</v>
      </c>
      <c r="M95" s="23" t="s">
        <v>55</v>
      </c>
    </row>
    <row r="96" spans="1:13" ht="12.75" customHeight="1" thickBot="1" x14ac:dyDescent="0.25">
      <c r="A96" s="136"/>
      <c r="B96" s="139" t="s">
        <v>56</v>
      </c>
      <c r="C96" s="140"/>
      <c r="D96" s="140"/>
      <c r="E96" s="140"/>
      <c r="F96" s="141"/>
      <c r="G96" s="26">
        <f>SUM(G82:G95)</f>
        <v>22194799</v>
      </c>
      <c r="H96" s="26">
        <f t="shared" ref="H96:K96" si="3">SUM(H82:H95)</f>
        <v>0</v>
      </c>
      <c r="I96" s="26">
        <f t="shared" si="3"/>
        <v>21628850</v>
      </c>
      <c r="J96" s="26">
        <f t="shared" si="3"/>
        <v>0</v>
      </c>
      <c r="K96" s="26">
        <f t="shared" si="3"/>
        <v>21680350</v>
      </c>
      <c r="L96" s="26">
        <f>AVERAGE(L82:L95)</f>
        <v>100</v>
      </c>
      <c r="M96" s="27"/>
    </row>
    <row r="97" spans="1:13" s="32" customFormat="1" ht="15" thickBot="1" x14ac:dyDescent="0.25">
      <c r="A97" s="128" t="s">
        <v>176</v>
      </c>
      <c r="B97" s="129"/>
      <c r="C97" s="129"/>
      <c r="D97" s="129"/>
      <c r="E97" s="129"/>
      <c r="F97" s="130"/>
      <c r="G97" s="29">
        <v>22194799</v>
      </c>
      <c r="H97" s="29">
        <v>0</v>
      </c>
      <c r="I97" s="29">
        <v>21628850</v>
      </c>
      <c r="J97" s="29">
        <v>0</v>
      </c>
      <c r="K97" s="29">
        <v>21680350</v>
      </c>
      <c r="L97" s="30">
        <v>111.480606384472</v>
      </c>
      <c r="M97" s="31"/>
    </row>
    <row r="98" spans="1:13" ht="15" thickBot="1" x14ac:dyDescent="0.25">
      <c r="A98" s="40"/>
      <c r="B98" s="139"/>
      <c r="C98" s="140"/>
      <c r="D98" s="140"/>
      <c r="E98" s="140"/>
      <c r="F98" s="141"/>
      <c r="G98" s="116" t="s">
        <v>665</v>
      </c>
      <c r="H98" s="117"/>
      <c r="I98" s="117"/>
      <c r="J98" s="117"/>
      <c r="K98" s="117"/>
      <c r="L98" s="117"/>
      <c r="M98" s="118"/>
    </row>
    <row r="99" spans="1:13" s="32" customFormat="1" ht="15" thickBot="1" x14ac:dyDescent="0.25">
      <c r="A99" s="128" t="s">
        <v>190</v>
      </c>
      <c r="B99" s="129"/>
      <c r="C99" s="129"/>
      <c r="D99" s="129"/>
      <c r="E99" s="129"/>
      <c r="F99" s="130"/>
      <c r="G99" s="119"/>
      <c r="H99" s="120"/>
      <c r="I99" s="120"/>
      <c r="J99" s="120"/>
      <c r="K99" s="120"/>
      <c r="L99" s="120"/>
      <c r="M99" s="121"/>
    </row>
    <row r="100" spans="1:13" ht="15" thickBot="1" x14ac:dyDescent="0.25">
      <c r="A100" s="134" t="s">
        <v>192</v>
      </c>
      <c r="B100" s="137" t="s">
        <v>54</v>
      </c>
      <c r="C100" s="21" t="s">
        <v>193</v>
      </c>
      <c r="D100" s="22" t="s">
        <v>52</v>
      </c>
      <c r="E100" s="23" t="s">
        <v>145</v>
      </c>
      <c r="F100" s="23" t="s">
        <v>194</v>
      </c>
      <c r="G100" s="24">
        <v>269000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23" t="s">
        <v>191</v>
      </c>
    </row>
    <row r="101" spans="1:13" ht="15" thickBot="1" x14ac:dyDescent="0.25">
      <c r="A101" s="135"/>
      <c r="B101" s="142"/>
      <c r="C101" s="21" t="s">
        <v>195</v>
      </c>
      <c r="D101" s="22" t="s">
        <v>52</v>
      </c>
      <c r="E101" s="23" t="s">
        <v>196</v>
      </c>
      <c r="F101" s="23" t="s">
        <v>61</v>
      </c>
      <c r="G101" s="24">
        <v>93122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23" t="s">
        <v>191</v>
      </c>
    </row>
    <row r="102" spans="1:13" ht="15" thickBot="1" x14ac:dyDescent="0.25">
      <c r="A102" s="135"/>
      <c r="B102" s="142"/>
      <c r="C102" s="21" t="s">
        <v>197</v>
      </c>
      <c r="D102" s="22" t="s">
        <v>52</v>
      </c>
      <c r="E102" s="23" t="s">
        <v>198</v>
      </c>
      <c r="F102" s="23" t="s">
        <v>199</v>
      </c>
      <c r="G102" s="24">
        <v>32666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23" t="s">
        <v>191</v>
      </c>
    </row>
    <row r="103" spans="1:13" ht="29.25" thickBot="1" x14ac:dyDescent="0.25">
      <c r="A103" s="135"/>
      <c r="B103" s="142"/>
      <c r="C103" s="21" t="s">
        <v>200</v>
      </c>
      <c r="D103" s="22" t="s">
        <v>52</v>
      </c>
      <c r="E103" s="23" t="s">
        <v>201</v>
      </c>
      <c r="F103" s="23" t="s">
        <v>202</v>
      </c>
      <c r="G103" s="24">
        <v>2462312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23" t="s">
        <v>191</v>
      </c>
    </row>
    <row r="104" spans="1:13" ht="29.25" thickBot="1" x14ac:dyDescent="0.25">
      <c r="A104" s="135"/>
      <c r="B104" s="142"/>
      <c r="C104" s="21" t="s">
        <v>203</v>
      </c>
      <c r="D104" s="22" t="s">
        <v>52</v>
      </c>
      <c r="E104" s="23" t="s">
        <v>204</v>
      </c>
      <c r="F104" s="23" t="s">
        <v>205</v>
      </c>
      <c r="G104" s="24">
        <v>2380000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23" t="s">
        <v>191</v>
      </c>
    </row>
    <row r="105" spans="1:13" ht="15" thickBot="1" x14ac:dyDescent="0.25">
      <c r="A105" s="135"/>
      <c r="B105" s="138"/>
      <c r="C105" s="21" t="s">
        <v>206</v>
      </c>
      <c r="D105" s="22" t="s">
        <v>52</v>
      </c>
      <c r="E105" s="23" t="s">
        <v>207</v>
      </c>
      <c r="F105" s="23" t="s">
        <v>208</v>
      </c>
      <c r="G105" s="24">
        <v>828972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23" t="s">
        <v>191</v>
      </c>
    </row>
    <row r="106" spans="1:13" ht="15" thickBot="1" x14ac:dyDescent="0.25">
      <c r="A106" s="135"/>
      <c r="B106" s="139" t="s">
        <v>54</v>
      </c>
      <c r="C106" s="140"/>
      <c r="D106" s="140"/>
      <c r="E106" s="140"/>
      <c r="F106" s="141"/>
      <c r="G106" s="26">
        <v>6066072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23"/>
    </row>
    <row r="107" spans="1:13" ht="15" thickBot="1" x14ac:dyDescent="0.25">
      <c r="A107" s="135"/>
      <c r="B107" s="137" t="s">
        <v>181</v>
      </c>
      <c r="C107" s="21" t="s">
        <v>209</v>
      </c>
      <c r="D107" s="22" t="s">
        <v>52</v>
      </c>
      <c r="E107" s="23" t="s">
        <v>210</v>
      </c>
      <c r="F107" s="23" t="s">
        <v>211</v>
      </c>
      <c r="G107" s="24">
        <v>290000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23" t="s">
        <v>191</v>
      </c>
    </row>
    <row r="108" spans="1:13" ht="15" thickBot="1" x14ac:dyDescent="0.25">
      <c r="A108" s="135"/>
      <c r="B108" s="138"/>
      <c r="C108" s="21" t="s">
        <v>212</v>
      </c>
      <c r="D108" s="22" t="s">
        <v>52</v>
      </c>
      <c r="E108" s="23" t="s">
        <v>210</v>
      </c>
      <c r="F108" s="23" t="s">
        <v>211</v>
      </c>
      <c r="G108" s="24">
        <v>288000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23" t="s">
        <v>191</v>
      </c>
    </row>
    <row r="109" spans="1:13" ht="15" thickBot="1" x14ac:dyDescent="0.25">
      <c r="A109" s="135"/>
      <c r="B109" s="139" t="s">
        <v>181</v>
      </c>
      <c r="C109" s="140"/>
      <c r="D109" s="140"/>
      <c r="E109" s="140"/>
      <c r="F109" s="141"/>
      <c r="G109" s="26">
        <v>578000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23"/>
    </row>
    <row r="110" spans="1:13" ht="15" thickBot="1" x14ac:dyDescent="0.25">
      <c r="A110" s="135"/>
      <c r="B110" s="137" t="s">
        <v>133</v>
      </c>
      <c r="C110" s="21" t="s">
        <v>213</v>
      </c>
      <c r="D110" s="22" t="s">
        <v>52</v>
      </c>
      <c r="E110" s="23" t="s">
        <v>188</v>
      </c>
      <c r="F110" s="23" t="s">
        <v>214</v>
      </c>
      <c r="G110" s="24">
        <v>170000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23" t="s">
        <v>191</v>
      </c>
    </row>
    <row r="111" spans="1:13" ht="15" thickBot="1" x14ac:dyDescent="0.25">
      <c r="A111" s="135"/>
      <c r="B111" s="142"/>
      <c r="C111" s="21" t="s">
        <v>215</v>
      </c>
      <c r="D111" s="22" t="s">
        <v>52</v>
      </c>
      <c r="E111" s="23" t="s">
        <v>189</v>
      </c>
      <c r="F111" s="23" t="s">
        <v>194</v>
      </c>
      <c r="G111" s="24">
        <v>65000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23" t="s">
        <v>191</v>
      </c>
    </row>
    <row r="112" spans="1:13" ht="15" thickBot="1" x14ac:dyDescent="0.25">
      <c r="A112" s="135"/>
      <c r="B112" s="142"/>
      <c r="C112" s="21" t="s">
        <v>216</v>
      </c>
      <c r="D112" s="22" t="s">
        <v>52</v>
      </c>
      <c r="E112" s="23" t="s">
        <v>217</v>
      </c>
      <c r="F112" s="23" t="s">
        <v>102</v>
      </c>
      <c r="G112" s="24">
        <v>48708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23" t="s">
        <v>191</v>
      </c>
    </row>
    <row r="113" spans="1:13" ht="15" thickBot="1" x14ac:dyDescent="0.25">
      <c r="A113" s="135"/>
      <c r="B113" s="142"/>
      <c r="C113" s="21" t="s">
        <v>218</v>
      </c>
      <c r="D113" s="22" t="s">
        <v>52</v>
      </c>
      <c r="E113" s="23" t="s">
        <v>219</v>
      </c>
      <c r="F113" s="23" t="s">
        <v>220</v>
      </c>
      <c r="G113" s="24">
        <v>435000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23" t="s">
        <v>191</v>
      </c>
    </row>
    <row r="114" spans="1:13" ht="15" thickBot="1" x14ac:dyDescent="0.25">
      <c r="A114" s="135"/>
      <c r="B114" s="142"/>
      <c r="C114" s="21" t="s">
        <v>221</v>
      </c>
      <c r="D114" s="22" t="s">
        <v>52</v>
      </c>
      <c r="E114" s="23" t="s">
        <v>210</v>
      </c>
      <c r="F114" s="23" t="s">
        <v>211</v>
      </c>
      <c r="G114" s="24">
        <v>315000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23" t="s">
        <v>191</v>
      </c>
    </row>
    <row r="115" spans="1:13" ht="15" thickBot="1" x14ac:dyDescent="0.25">
      <c r="A115" s="135"/>
      <c r="B115" s="142"/>
      <c r="C115" s="21" t="s">
        <v>222</v>
      </c>
      <c r="D115" s="22" t="s">
        <v>52</v>
      </c>
      <c r="E115" s="23" t="s">
        <v>223</v>
      </c>
      <c r="F115" s="23" t="s">
        <v>224</v>
      </c>
      <c r="G115" s="24">
        <v>983000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23" t="s">
        <v>191</v>
      </c>
    </row>
    <row r="116" spans="1:13" ht="15" thickBot="1" x14ac:dyDescent="0.25">
      <c r="A116" s="135"/>
      <c r="B116" s="142"/>
      <c r="C116" s="21" t="s">
        <v>225</v>
      </c>
      <c r="D116" s="22" t="s">
        <v>52</v>
      </c>
      <c r="E116" s="23" t="s">
        <v>226</v>
      </c>
      <c r="F116" s="23" t="s">
        <v>227</v>
      </c>
      <c r="G116" s="24">
        <v>20449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23" t="s">
        <v>191</v>
      </c>
    </row>
    <row r="117" spans="1:13" ht="15" thickBot="1" x14ac:dyDescent="0.25">
      <c r="A117" s="135"/>
      <c r="B117" s="142"/>
      <c r="C117" s="21" t="s">
        <v>228</v>
      </c>
      <c r="D117" s="22" t="s">
        <v>52</v>
      </c>
      <c r="E117" s="23" t="s">
        <v>229</v>
      </c>
      <c r="F117" s="23" t="s">
        <v>230</v>
      </c>
      <c r="G117" s="24">
        <v>2209000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23" t="s">
        <v>191</v>
      </c>
    </row>
    <row r="118" spans="1:13" ht="15" thickBot="1" x14ac:dyDescent="0.25">
      <c r="A118" s="135"/>
      <c r="B118" s="142"/>
      <c r="C118" s="21" t="s">
        <v>231</v>
      </c>
      <c r="D118" s="22" t="s">
        <v>52</v>
      </c>
      <c r="E118" s="23" t="s">
        <v>232</v>
      </c>
      <c r="F118" s="23" t="s">
        <v>233</v>
      </c>
      <c r="G118" s="24">
        <v>4606400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23" t="s">
        <v>191</v>
      </c>
    </row>
    <row r="119" spans="1:13" ht="15" thickBot="1" x14ac:dyDescent="0.25">
      <c r="A119" s="135"/>
      <c r="B119" s="142"/>
      <c r="C119" s="21" t="s">
        <v>234</v>
      </c>
      <c r="D119" s="22" t="s">
        <v>52</v>
      </c>
      <c r="E119" s="23" t="s">
        <v>63</v>
      </c>
      <c r="F119" s="23" t="s">
        <v>235</v>
      </c>
      <c r="G119" s="24">
        <v>531000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23" t="s">
        <v>191</v>
      </c>
    </row>
    <row r="120" spans="1:13" ht="15" thickBot="1" x14ac:dyDescent="0.25">
      <c r="A120" s="135"/>
      <c r="B120" s="142"/>
      <c r="C120" s="21" t="s">
        <v>236</v>
      </c>
      <c r="D120" s="22" t="s">
        <v>52</v>
      </c>
      <c r="E120" s="23" t="s">
        <v>237</v>
      </c>
      <c r="F120" s="23" t="s">
        <v>238</v>
      </c>
      <c r="G120" s="24">
        <v>54414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23" t="s">
        <v>191</v>
      </c>
    </row>
    <row r="121" spans="1:13" ht="15" thickBot="1" x14ac:dyDescent="0.25">
      <c r="A121" s="135"/>
      <c r="B121" s="142"/>
      <c r="C121" s="21" t="s">
        <v>239</v>
      </c>
      <c r="D121" s="22" t="s">
        <v>52</v>
      </c>
      <c r="E121" s="23" t="s">
        <v>224</v>
      </c>
      <c r="F121" s="23" t="s">
        <v>240</v>
      </c>
      <c r="G121" s="24">
        <v>19015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23" t="s">
        <v>191</v>
      </c>
    </row>
    <row r="122" spans="1:13" ht="15" thickBot="1" x14ac:dyDescent="0.25">
      <c r="A122" s="135"/>
      <c r="B122" s="142"/>
      <c r="C122" s="21" t="s">
        <v>241</v>
      </c>
      <c r="D122" s="22" t="s">
        <v>52</v>
      </c>
      <c r="E122" s="23" t="s">
        <v>242</v>
      </c>
      <c r="F122" s="23" t="s">
        <v>243</v>
      </c>
      <c r="G122" s="24">
        <v>252489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23" t="s">
        <v>191</v>
      </c>
    </row>
    <row r="123" spans="1:13" ht="15" thickBot="1" x14ac:dyDescent="0.25">
      <c r="A123" s="135"/>
      <c r="B123" s="142"/>
      <c r="C123" s="21" t="s">
        <v>244</v>
      </c>
      <c r="D123" s="22" t="s">
        <v>52</v>
      </c>
      <c r="E123" s="23" t="s">
        <v>245</v>
      </c>
      <c r="F123" s="23" t="s">
        <v>246</v>
      </c>
      <c r="G123" s="24">
        <v>44800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23" t="s">
        <v>191</v>
      </c>
    </row>
    <row r="124" spans="1:13" ht="15" thickBot="1" x14ac:dyDescent="0.25">
      <c r="A124" s="135"/>
      <c r="B124" s="138"/>
      <c r="C124" s="21" t="s">
        <v>247</v>
      </c>
      <c r="D124" s="22" t="s">
        <v>52</v>
      </c>
      <c r="E124" s="23" t="s">
        <v>248</v>
      </c>
      <c r="F124" s="23" t="s">
        <v>249</v>
      </c>
      <c r="G124" s="24">
        <v>419700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23" t="s">
        <v>191</v>
      </c>
    </row>
    <row r="125" spans="1:13" ht="15" thickBot="1" x14ac:dyDescent="0.25">
      <c r="A125" s="135"/>
      <c r="B125" s="139" t="s">
        <v>133</v>
      </c>
      <c r="C125" s="140"/>
      <c r="D125" s="140"/>
      <c r="E125" s="140"/>
      <c r="F125" s="141"/>
      <c r="G125" s="26">
        <v>10173975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27"/>
    </row>
    <row r="126" spans="1:13" ht="15" thickBot="1" x14ac:dyDescent="0.25">
      <c r="A126" s="135"/>
      <c r="B126" s="142"/>
      <c r="C126" s="21" t="s">
        <v>250</v>
      </c>
      <c r="D126" s="22" t="s">
        <v>52</v>
      </c>
      <c r="E126" s="23" t="s">
        <v>251</v>
      </c>
      <c r="F126" s="23" t="s">
        <v>252</v>
      </c>
      <c r="G126" s="24">
        <v>90000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23" t="s">
        <v>191</v>
      </c>
    </row>
    <row r="127" spans="1:13" ht="15" thickBot="1" x14ac:dyDescent="0.25">
      <c r="A127" s="135"/>
      <c r="B127" s="142"/>
      <c r="C127" s="21" t="s">
        <v>253</v>
      </c>
      <c r="D127" s="22" t="s">
        <v>52</v>
      </c>
      <c r="E127" s="23" t="s">
        <v>185</v>
      </c>
      <c r="F127" s="23" t="s">
        <v>254</v>
      </c>
      <c r="G127" s="24">
        <v>101000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23" t="s">
        <v>191</v>
      </c>
    </row>
    <row r="128" spans="1:13" ht="15" thickBot="1" x14ac:dyDescent="0.25">
      <c r="A128" s="135"/>
      <c r="B128" s="142"/>
      <c r="C128" s="21" t="s">
        <v>255</v>
      </c>
      <c r="D128" s="22" t="s">
        <v>52</v>
      </c>
      <c r="E128" s="23" t="s">
        <v>256</v>
      </c>
      <c r="F128" s="23" t="s">
        <v>224</v>
      </c>
      <c r="G128" s="24">
        <v>121417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23" t="s">
        <v>191</v>
      </c>
    </row>
    <row r="129" spans="1:13" ht="15" thickBot="1" x14ac:dyDescent="0.25">
      <c r="A129" s="135"/>
      <c r="B129" s="142"/>
      <c r="C129" s="21" t="s">
        <v>257</v>
      </c>
      <c r="D129" s="22" t="s">
        <v>52</v>
      </c>
      <c r="E129" s="23" t="s">
        <v>258</v>
      </c>
      <c r="F129" s="23" t="s">
        <v>61</v>
      </c>
      <c r="G129" s="24">
        <v>84809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23" t="s">
        <v>191</v>
      </c>
    </row>
    <row r="130" spans="1:13" ht="15" thickBot="1" x14ac:dyDescent="0.25">
      <c r="A130" s="135"/>
      <c r="B130" s="138"/>
      <c r="C130" s="21" t="s">
        <v>259</v>
      </c>
      <c r="D130" s="22" t="s">
        <v>52</v>
      </c>
      <c r="E130" s="23" t="s">
        <v>237</v>
      </c>
      <c r="F130" s="23" t="s">
        <v>260</v>
      </c>
      <c r="G130" s="24">
        <v>47753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23" t="s">
        <v>191</v>
      </c>
    </row>
    <row r="131" spans="1:13" ht="15" thickBot="1" x14ac:dyDescent="0.25">
      <c r="A131" s="136"/>
      <c r="B131" s="139" t="s">
        <v>56</v>
      </c>
      <c r="C131" s="140"/>
      <c r="D131" s="140"/>
      <c r="E131" s="140"/>
      <c r="F131" s="141"/>
      <c r="G131" s="26">
        <v>538479</v>
      </c>
      <c r="H131" s="27">
        <v>0</v>
      </c>
      <c r="I131" s="26">
        <v>0</v>
      </c>
      <c r="J131" s="27"/>
      <c r="K131" s="26">
        <v>0</v>
      </c>
      <c r="L131" s="35">
        <v>0</v>
      </c>
      <c r="M131" s="27"/>
    </row>
    <row r="132" spans="1:13" s="32" customFormat="1" ht="15" thickBot="1" x14ac:dyDescent="0.25">
      <c r="A132" s="128" t="s">
        <v>192</v>
      </c>
      <c r="B132" s="129"/>
      <c r="C132" s="129"/>
      <c r="D132" s="129"/>
      <c r="E132" s="129"/>
      <c r="F132" s="130"/>
      <c r="G132" s="29">
        <f>SUM(G100:G105,G107:G108,G110:G124,G126:G130)</f>
        <v>17263026</v>
      </c>
      <c r="H132" s="31">
        <v>0</v>
      </c>
      <c r="I132" s="29">
        <v>0</v>
      </c>
      <c r="J132" s="31"/>
      <c r="K132" s="29">
        <v>0</v>
      </c>
      <c r="L132" s="30">
        <v>0</v>
      </c>
      <c r="M132" s="31"/>
    </row>
    <row r="133" spans="1:13" ht="15" thickBot="1" x14ac:dyDescent="0.25">
      <c r="A133" s="134" t="s">
        <v>261</v>
      </c>
      <c r="B133" s="137" t="s">
        <v>181</v>
      </c>
      <c r="C133" s="21" t="s">
        <v>262</v>
      </c>
      <c r="D133" s="22" t="s">
        <v>40</v>
      </c>
      <c r="E133" s="41">
        <v>41826</v>
      </c>
      <c r="F133" s="23" t="s">
        <v>64</v>
      </c>
      <c r="G133" s="24">
        <v>4779000</v>
      </c>
      <c r="H133" s="24">
        <v>249126</v>
      </c>
      <c r="I133" s="24">
        <v>2392308</v>
      </c>
      <c r="J133" s="24">
        <v>249126</v>
      </c>
      <c r="K133" s="24">
        <v>2641434</v>
      </c>
      <c r="L133" s="25">
        <v>55.27</v>
      </c>
      <c r="M133" s="23" t="s">
        <v>84</v>
      </c>
    </row>
    <row r="134" spans="1:13" s="50" customFormat="1" ht="15" thickBot="1" x14ac:dyDescent="0.25">
      <c r="A134" s="135"/>
      <c r="B134" s="148"/>
      <c r="C134" s="36" t="s">
        <v>702</v>
      </c>
      <c r="D134" s="22" t="s">
        <v>40</v>
      </c>
      <c r="E134" s="41">
        <v>41319</v>
      </c>
      <c r="F134" s="41">
        <v>42710</v>
      </c>
      <c r="G134" s="38">
        <v>2500000</v>
      </c>
      <c r="H134" s="38">
        <v>0</v>
      </c>
      <c r="I134" s="38">
        <v>0</v>
      </c>
      <c r="J134" s="38">
        <v>0</v>
      </c>
      <c r="K134" s="38">
        <v>0</v>
      </c>
      <c r="L134" s="39"/>
      <c r="M134" s="37" t="s">
        <v>55</v>
      </c>
    </row>
    <row r="135" spans="1:13" ht="29.25" thickBot="1" x14ac:dyDescent="0.25">
      <c r="A135" s="135"/>
      <c r="B135" s="142"/>
      <c r="C135" s="21" t="s">
        <v>265</v>
      </c>
      <c r="D135" s="22" t="s">
        <v>266</v>
      </c>
      <c r="E135" s="23" t="s">
        <v>63</v>
      </c>
      <c r="F135" s="41">
        <v>42125</v>
      </c>
      <c r="G135" s="24">
        <v>1032500</v>
      </c>
      <c r="H135" s="24">
        <v>1032000</v>
      </c>
      <c r="I135" s="24">
        <v>0</v>
      </c>
      <c r="J135" s="24">
        <v>555700</v>
      </c>
      <c r="K135" s="24">
        <v>555700</v>
      </c>
      <c r="L135" s="25">
        <v>53.82</v>
      </c>
      <c r="M135" s="23" t="s">
        <v>33</v>
      </c>
    </row>
    <row r="136" spans="1:13" ht="15" thickBot="1" x14ac:dyDescent="0.25">
      <c r="A136" s="135"/>
      <c r="B136" s="142"/>
      <c r="C136" s="21" t="s">
        <v>268</v>
      </c>
      <c r="D136" s="22" t="s">
        <v>40</v>
      </c>
      <c r="E136" s="23" t="s">
        <v>263</v>
      </c>
      <c r="F136" s="23" t="s">
        <v>64</v>
      </c>
      <c r="G136" s="24">
        <v>13078000</v>
      </c>
      <c r="H136" s="24">
        <v>3805000</v>
      </c>
      <c r="I136" s="24">
        <v>9273059</v>
      </c>
      <c r="J136" s="24">
        <v>3805000</v>
      </c>
      <c r="K136" s="24">
        <v>13078059</v>
      </c>
      <c r="L136" s="25">
        <v>109.6</v>
      </c>
      <c r="M136" s="23" t="s">
        <v>55</v>
      </c>
    </row>
    <row r="137" spans="1:13" ht="15" thickBot="1" x14ac:dyDescent="0.25">
      <c r="A137" s="135"/>
      <c r="B137" s="138"/>
      <c r="C137" s="21" t="s">
        <v>269</v>
      </c>
      <c r="D137" s="22" t="s">
        <v>38</v>
      </c>
      <c r="E137" s="41">
        <v>42710</v>
      </c>
      <c r="F137" s="23" t="s">
        <v>64</v>
      </c>
      <c r="G137" s="24">
        <v>3599000</v>
      </c>
      <c r="H137" s="24">
        <v>2599000</v>
      </c>
      <c r="I137" s="24">
        <v>1000000</v>
      </c>
      <c r="J137" s="24">
        <v>1579000</v>
      </c>
      <c r="K137" s="24">
        <v>2579000</v>
      </c>
      <c r="L137" s="25">
        <v>71.66</v>
      </c>
      <c r="M137" s="23" t="s">
        <v>187</v>
      </c>
    </row>
    <row r="138" spans="1:13" ht="15" thickBot="1" x14ac:dyDescent="0.25">
      <c r="A138" s="136"/>
      <c r="B138" s="139" t="s">
        <v>181</v>
      </c>
      <c r="C138" s="140"/>
      <c r="D138" s="140"/>
      <c r="E138" s="140"/>
      <c r="F138" s="141"/>
      <c r="G138" s="26">
        <f>SUM(G133:G137)</f>
        <v>24988500</v>
      </c>
      <c r="H138" s="26">
        <f t="shared" ref="H138:K138" si="4">SUM(H133:H137)</f>
        <v>7685126</v>
      </c>
      <c r="I138" s="26">
        <f t="shared" si="4"/>
        <v>12665367</v>
      </c>
      <c r="J138" s="26">
        <f t="shared" si="4"/>
        <v>6188826</v>
      </c>
      <c r="K138" s="26">
        <f t="shared" si="4"/>
        <v>18854193</v>
      </c>
      <c r="L138" s="26">
        <f>AVERAGE(L133:L137)</f>
        <v>72.587500000000006</v>
      </c>
      <c r="M138" s="27"/>
    </row>
    <row r="139" spans="1:13" s="32" customFormat="1" ht="26.25" customHeight="1" thickBot="1" x14ac:dyDescent="0.25">
      <c r="A139" s="128" t="s">
        <v>261</v>
      </c>
      <c r="B139" s="129"/>
      <c r="C139" s="129"/>
      <c r="D139" s="129"/>
      <c r="E139" s="129"/>
      <c r="F139" s="130"/>
      <c r="G139" s="29">
        <v>24988500</v>
      </c>
      <c r="H139" s="29">
        <v>7685126</v>
      </c>
      <c r="I139" s="29">
        <v>12665367</v>
      </c>
      <c r="J139" s="29">
        <v>6188826</v>
      </c>
      <c r="K139" s="29">
        <v>18854193</v>
      </c>
      <c r="L139" s="30">
        <v>73</v>
      </c>
      <c r="M139" s="31"/>
    </row>
    <row r="140" spans="1:13" ht="43.5" thickBot="1" x14ac:dyDescent="0.25">
      <c r="A140" s="135" t="s">
        <v>270</v>
      </c>
      <c r="B140" s="142"/>
      <c r="C140" s="21" t="s">
        <v>273</v>
      </c>
      <c r="D140" s="22" t="s">
        <v>50</v>
      </c>
      <c r="E140" s="23" t="s">
        <v>76</v>
      </c>
      <c r="F140" s="23" t="s">
        <v>29</v>
      </c>
      <c r="G140" s="24">
        <v>80354</v>
      </c>
      <c r="H140" s="24">
        <v>80354</v>
      </c>
      <c r="I140" s="24">
        <v>0</v>
      </c>
      <c r="J140" s="24">
        <v>21493</v>
      </c>
      <c r="K140" s="24">
        <v>21493</v>
      </c>
      <c r="L140" s="25">
        <v>26.75</v>
      </c>
      <c r="M140" s="23" t="s">
        <v>170</v>
      </c>
    </row>
    <row r="141" spans="1:13" ht="43.5" thickBot="1" x14ac:dyDescent="0.25">
      <c r="A141" s="135"/>
      <c r="B141" s="142"/>
      <c r="C141" s="21" t="s">
        <v>274</v>
      </c>
      <c r="D141" s="22" t="s">
        <v>50</v>
      </c>
      <c r="E141" s="23" t="s">
        <v>76</v>
      </c>
      <c r="F141" s="23" t="s">
        <v>29</v>
      </c>
      <c r="G141" s="24">
        <v>20000</v>
      </c>
      <c r="H141" s="24">
        <v>20000</v>
      </c>
      <c r="I141" s="24">
        <v>0</v>
      </c>
      <c r="J141" s="24">
        <v>2190</v>
      </c>
      <c r="K141" s="24">
        <v>2190</v>
      </c>
      <c r="L141" s="25">
        <v>10.95</v>
      </c>
      <c r="M141" s="23" t="s">
        <v>60</v>
      </c>
    </row>
    <row r="142" spans="1:13" ht="15" thickBot="1" x14ac:dyDescent="0.25">
      <c r="A142" s="135"/>
      <c r="B142" s="142"/>
      <c r="C142" s="21" t="s">
        <v>275</v>
      </c>
      <c r="D142" s="22" t="s">
        <v>40</v>
      </c>
      <c r="E142" s="23" t="s">
        <v>76</v>
      </c>
      <c r="F142" s="23" t="s">
        <v>29</v>
      </c>
      <c r="G142" s="24">
        <v>21000</v>
      </c>
      <c r="H142" s="24">
        <v>21000</v>
      </c>
      <c r="I142" s="24">
        <v>0</v>
      </c>
      <c r="J142" s="24">
        <v>14503</v>
      </c>
      <c r="K142" s="24">
        <v>14503</v>
      </c>
      <c r="L142" s="25">
        <v>69.06</v>
      </c>
      <c r="M142" s="23" t="s">
        <v>33</v>
      </c>
    </row>
    <row r="143" spans="1:13" ht="43.5" thickBot="1" x14ac:dyDescent="0.25">
      <c r="A143" s="135"/>
      <c r="B143" s="142"/>
      <c r="C143" s="21" t="s">
        <v>276</v>
      </c>
      <c r="D143" s="22" t="s">
        <v>50</v>
      </c>
      <c r="E143" s="23" t="s">
        <v>76</v>
      </c>
      <c r="F143" s="23" t="s">
        <v>29</v>
      </c>
      <c r="G143" s="24">
        <v>28516</v>
      </c>
      <c r="H143" s="24">
        <v>28516</v>
      </c>
      <c r="I143" s="24">
        <v>0</v>
      </c>
      <c r="J143" s="24">
        <v>24892</v>
      </c>
      <c r="K143" s="24">
        <v>24892</v>
      </c>
      <c r="L143" s="25">
        <v>87.29</v>
      </c>
      <c r="M143" s="23" t="s">
        <v>36</v>
      </c>
    </row>
    <row r="144" spans="1:13" ht="43.5" thickBot="1" x14ac:dyDescent="0.25">
      <c r="A144" s="135"/>
      <c r="B144" s="142"/>
      <c r="C144" s="21" t="s">
        <v>277</v>
      </c>
      <c r="D144" s="22" t="s">
        <v>50</v>
      </c>
      <c r="E144" s="23" t="s">
        <v>76</v>
      </c>
      <c r="F144" s="23" t="s">
        <v>29</v>
      </c>
      <c r="G144" s="24">
        <v>5500</v>
      </c>
      <c r="H144" s="24">
        <v>5500</v>
      </c>
      <c r="I144" s="24">
        <v>0</v>
      </c>
      <c r="J144" s="24">
        <v>0</v>
      </c>
      <c r="K144" s="24">
        <v>0</v>
      </c>
      <c r="L144" s="25">
        <v>0</v>
      </c>
      <c r="M144" s="23" t="s">
        <v>84</v>
      </c>
    </row>
    <row r="145" spans="1:13" ht="43.5" thickBot="1" x14ac:dyDescent="0.25">
      <c r="A145" s="135"/>
      <c r="B145" s="142"/>
      <c r="C145" s="21" t="s">
        <v>278</v>
      </c>
      <c r="D145" s="22" t="s">
        <v>50</v>
      </c>
      <c r="E145" s="23" t="s">
        <v>76</v>
      </c>
      <c r="F145" s="23" t="s">
        <v>29</v>
      </c>
      <c r="G145" s="24">
        <v>61602</v>
      </c>
      <c r="H145" s="24">
        <v>61602</v>
      </c>
      <c r="I145" s="24">
        <v>0</v>
      </c>
      <c r="J145" s="24">
        <v>37662</v>
      </c>
      <c r="K145" s="24">
        <v>37662</v>
      </c>
      <c r="L145" s="25">
        <v>61.14</v>
      </c>
      <c r="M145" s="23" t="s">
        <v>30</v>
      </c>
    </row>
    <row r="146" spans="1:13" ht="15" thickBot="1" x14ac:dyDescent="0.25">
      <c r="A146" s="135"/>
      <c r="B146" s="142"/>
      <c r="C146" s="21" t="s">
        <v>279</v>
      </c>
      <c r="D146" s="22" t="s">
        <v>40</v>
      </c>
      <c r="E146" s="23" t="s">
        <v>76</v>
      </c>
      <c r="F146" s="23" t="s">
        <v>29</v>
      </c>
      <c r="G146" s="24">
        <v>10000</v>
      </c>
      <c r="H146" s="24">
        <v>10000</v>
      </c>
      <c r="I146" s="24">
        <v>0</v>
      </c>
      <c r="J146" s="24">
        <v>4784</v>
      </c>
      <c r="K146" s="24">
        <v>4784</v>
      </c>
      <c r="L146" s="25">
        <v>47.84</v>
      </c>
      <c r="M146" s="23" t="s">
        <v>180</v>
      </c>
    </row>
    <row r="147" spans="1:13" ht="43.5" thickBot="1" x14ac:dyDescent="0.25">
      <c r="A147" s="135"/>
      <c r="B147" s="142"/>
      <c r="C147" s="21" t="s">
        <v>280</v>
      </c>
      <c r="D147" s="22" t="s">
        <v>50</v>
      </c>
      <c r="E147" s="23" t="s">
        <v>76</v>
      </c>
      <c r="F147" s="23" t="s">
        <v>29</v>
      </c>
      <c r="G147" s="24">
        <v>29966</v>
      </c>
      <c r="H147" s="24">
        <v>29966</v>
      </c>
      <c r="I147" s="24">
        <v>0</v>
      </c>
      <c r="J147" s="24">
        <v>7059</v>
      </c>
      <c r="K147" s="24">
        <v>7059</v>
      </c>
      <c r="L147" s="25">
        <v>23.56</v>
      </c>
      <c r="M147" s="23" t="s">
        <v>51</v>
      </c>
    </row>
    <row r="148" spans="1:13" ht="43.5" thickBot="1" x14ac:dyDescent="0.25">
      <c r="A148" s="135"/>
      <c r="B148" s="142"/>
      <c r="C148" s="21" t="s">
        <v>281</v>
      </c>
      <c r="D148" s="22" t="s">
        <v>50</v>
      </c>
      <c r="E148" s="23" t="s">
        <v>76</v>
      </c>
      <c r="F148" s="23" t="s">
        <v>29</v>
      </c>
      <c r="G148" s="24">
        <v>11119</v>
      </c>
      <c r="H148" s="24">
        <v>11119</v>
      </c>
      <c r="I148" s="24">
        <v>0</v>
      </c>
      <c r="J148" s="24">
        <v>2123</v>
      </c>
      <c r="K148" s="24">
        <v>2123</v>
      </c>
      <c r="L148" s="25">
        <v>19.09</v>
      </c>
      <c r="M148" s="23" t="s">
        <v>186</v>
      </c>
    </row>
    <row r="149" spans="1:13" ht="15" thickBot="1" x14ac:dyDescent="0.25">
      <c r="A149" s="135"/>
      <c r="B149" s="142"/>
      <c r="C149" s="21" t="s">
        <v>282</v>
      </c>
      <c r="D149" s="22" t="s">
        <v>40</v>
      </c>
      <c r="E149" s="23" t="s">
        <v>76</v>
      </c>
      <c r="F149" s="23" t="s">
        <v>29</v>
      </c>
      <c r="G149" s="24">
        <v>2000</v>
      </c>
      <c r="H149" s="24">
        <v>2000</v>
      </c>
      <c r="I149" s="24">
        <v>0</v>
      </c>
      <c r="J149" s="24">
        <v>1829</v>
      </c>
      <c r="K149" s="24">
        <v>1829</v>
      </c>
      <c r="L149" s="25">
        <v>91.45</v>
      </c>
      <c r="M149" s="23" t="s">
        <v>36</v>
      </c>
    </row>
    <row r="150" spans="1:13" ht="15" thickBot="1" x14ac:dyDescent="0.25">
      <c r="A150" s="135"/>
      <c r="B150" s="142"/>
      <c r="C150" s="21" t="s">
        <v>283</v>
      </c>
      <c r="D150" s="22" t="s">
        <v>40</v>
      </c>
      <c r="E150" s="23" t="s">
        <v>76</v>
      </c>
      <c r="F150" s="23" t="s">
        <v>29</v>
      </c>
      <c r="G150" s="24">
        <v>3697</v>
      </c>
      <c r="H150" s="24">
        <v>3697</v>
      </c>
      <c r="I150" s="24">
        <v>0</v>
      </c>
      <c r="J150" s="24">
        <v>0</v>
      </c>
      <c r="K150" s="24">
        <v>0</v>
      </c>
      <c r="L150" s="25">
        <v>0</v>
      </c>
      <c r="M150" s="23" t="s">
        <v>84</v>
      </c>
    </row>
    <row r="151" spans="1:13" ht="15" thickBot="1" x14ac:dyDescent="0.25">
      <c r="A151" s="135"/>
      <c r="B151" s="142"/>
      <c r="C151" s="21" t="s">
        <v>284</v>
      </c>
      <c r="D151" s="22" t="s">
        <v>40</v>
      </c>
      <c r="E151" s="23" t="s">
        <v>76</v>
      </c>
      <c r="F151" s="23" t="s">
        <v>29</v>
      </c>
      <c r="G151" s="24">
        <v>2000</v>
      </c>
      <c r="H151" s="24">
        <v>2000</v>
      </c>
      <c r="I151" s="24">
        <v>0</v>
      </c>
      <c r="J151" s="24">
        <v>700</v>
      </c>
      <c r="K151" s="24">
        <v>700</v>
      </c>
      <c r="L151" s="25">
        <v>35</v>
      </c>
      <c r="M151" s="23" t="s">
        <v>180</v>
      </c>
    </row>
    <row r="152" spans="1:13" ht="15" thickBot="1" x14ac:dyDescent="0.25">
      <c r="A152" s="135"/>
      <c r="B152" s="142"/>
      <c r="C152" s="21" t="s">
        <v>285</v>
      </c>
      <c r="D152" s="22" t="s">
        <v>286</v>
      </c>
      <c r="E152" s="23" t="s">
        <v>76</v>
      </c>
      <c r="F152" s="23" t="s">
        <v>29</v>
      </c>
      <c r="G152" s="24">
        <v>658113</v>
      </c>
      <c r="H152" s="24">
        <v>658113</v>
      </c>
      <c r="I152" s="24">
        <v>0</v>
      </c>
      <c r="J152" s="24">
        <v>50968</v>
      </c>
      <c r="K152" s="24">
        <v>50968</v>
      </c>
      <c r="L152" s="25">
        <v>7.74</v>
      </c>
      <c r="M152" s="23" t="s">
        <v>186</v>
      </c>
    </row>
    <row r="153" spans="1:13" ht="43.5" thickBot="1" x14ac:dyDescent="0.25">
      <c r="A153" s="135"/>
      <c r="B153" s="142"/>
      <c r="C153" s="21" t="s">
        <v>287</v>
      </c>
      <c r="D153" s="22" t="s">
        <v>50</v>
      </c>
      <c r="E153" s="23" t="s">
        <v>76</v>
      </c>
      <c r="F153" s="23" t="s">
        <v>29</v>
      </c>
      <c r="G153" s="24">
        <v>12234</v>
      </c>
      <c r="H153" s="24">
        <v>12234</v>
      </c>
      <c r="I153" s="24">
        <v>0</v>
      </c>
      <c r="J153" s="24">
        <v>1220</v>
      </c>
      <c r="K153" s="24">
        <v>1220</v>
      </c>
      <c r="L153" s="25">
        <v>9.9700000000000006</v>
      </c>
      <c r="M153" s="23" t="s">
        <v>60</v>
      </c>
    </row>
    <row r="154" spans="1:13" ht="43.5" thickBot="1" x14ac:dyDescent="0.25">
      <c r="A154" s="135"/>
      <c r="B154" s="142"/>
      <c r="C154" s="21" t="s">
        <v>288</v>
      </c>
      <c r="D154" s="22" t="s">
        <v>50</v>
      </c>
      <c r="E154" s="23" t="s">
        <v>76</v>
      </c>
      <c r="F154" s="23" t="s">
        <v>29</v>
      </c>
      <c r="G154" s="24">
        <v>3668</v>
      </c>
      <c r="H154" s="24">
        <v>3668</v>
      </c>
      <c r="I154" s="24">
        <v>0</v>
      </c>
      <c r="J154" s="24">
        <v>2020</v>
      </c>
      <c r="K154" s="24">
        <v>2020</v>
      </c>
      <c r="L154" s="25">
        <v>55.07</v>
      </c>
      <c r="M154" s="23" t="s">
        <v>187</v>
      </c>
    </row>
    <row r="155" spans="1:13" ht="43.5" thickBot="1" x14ac:dyDescent="0.25">
      <c r="A155" s="135"/>
      <c r="B155" s="142"/>
      <c r="C155" s="21" t="s">
        <v>289</v>
      </c>
      <c r="D155" s="22" t="s">
        <v>50</v>
      </c>
      <c r="E155" s="23" t="s">
        <v>76</v>
      </c>
      <c r="F155" s="23" t="s">
        <v>29</v>
      </c>
      <c r="G155" s="24">
        <v>3028</v>
      </c>
      <c r="H155" s="24">
        <v>3028</v>
      </c>
      <c r="I155" s="24">
        <v>0</v>
      </c>
      <c r="J155" s="24">
        <v>2833</v>
      </c>
      <c r="K155" s="24">
        <v>2833</v>
      </c>
      <c r="L155" s="25">
        <v>93.56</v>
      </c>
      <c r="M155" s="23" t="s">
        <v>36</v>
      </c>
    </row>
    <row r="156" spans="1:13" ht="15" thickBot="1" x14ac:dyDescent="0.25">
      <c r="A156" s="135"/>
      <c r="B156" s="142"/>
      <c r="C156" s="21" t="s">
        <v>290</v>
      </c>
      <c r="D156" s="22" t="s">
        <v>40</v>
      </c>
      <c r="E156" s="23" t="s">
        <v>76</v>
      </c>
      <c r="F156" s="23" t="s">
        <v>29</v>
      </c>
      <c r="G156" s="24">
        <v>3200</v>
      </c>
      <c r="H156" s="24">
        <v>3200</v>
      </c>
      <c r="I156" s="24">
        <v>0</v>
      </c>
      <c r="J156" s="24">
        <v>1891</v>
      </c>
      <c r="K156" s="24">
        <v>1891</v>
      </c>
      <c r="L156" s="25">
        <v>59.09</v>
      </c>
      <c r="M156" s="23" t="s">
        <v>33</v>
      </c>
    </row>
    <row r="157" spans="1:13" ht="43.5" thickBot="1" x14ac:dyDescent="0.25">
      <c r="A157" s="135"/>
      <c r="B157" s="142"/>
      <c r="C157" s="21" t="s">
        <v>291</v>
      </c>
      <c r="D157" s="22" t="s">
        <v>50</v>
      </c>
      <c r="E157" s="23" t="s">
        <v>76</v>
      </c>
      <c r="F157" s="23" t="s">
        <v>29</v>
      </c>
      <c r="G157" s="24">
        <v>15000</v>
      </c>
      <c r="H157" s="24">
        <v>15000</v>
      </c>
      <c r="I157" s="24">
        <v>0</v>
      </c>
      <c r="J157" s="24">
        <v>7300</v>
      </c>
      <c r="K157" s="24">
        <v>7300</v>
      </c>
      <c r="L157" s="25">
        <v>48.67</v>
      </c>
      <c r="M157" s="23" t="s">
        <v>187</v>
      </c>
    </row>
    <row r="158" spans="1:13" ht="43.5" thickBot="1" x14ac:dyDescent="0.25">
      <c r="A158" s="135"/>
      <c r="B158" s="142"/>
      <c r="C158" s="21" t="s">
        <v>292</v>
      </c>
      <c r="D158" s="22" t="s">
        <v>50</v>
      </c>
      <c r="E158" s="23" t="s">
        <v>76</v>
      </c>
      <c r="F158" s="23" t="s">
        <v>29</v>
      </c>
      <c r="G158" s="24">
        <v>32500</v>
      </c>
      <c r="H158" s="24">
        <v>32500</v>
      </c>
      <c r="I158" s="24">
        <v>0</v>
      </c>
      <c r="J158" s="24">
        <v>1260</v>
      </c>
      <c r="K158" s="24">
        <v>1260</v>
      </c>
      <c r="L158" s="25">
        <v>3.88</v>
      </c>
      <c r="M158" s="23" t="s">
        <v>60</v>
      </c>
    </row>
    <row r="159" spans="1:13" ht="15" thickBot="1" x14ac:dyDescent="0.25">
      <c r="A159" s="135"/>
      <c r="B159" s="138"/>
      <c r="C159" s="21" t="s">
        <v>293</v>
      </c>
      <c r="D159" s="22" t="s">
        <v>40</v>
      </c>
      <c r="E159" s="23" t="s">
        <v>76</v>
      </c>
      <c r="F159" s="23" t="s">
        <v>29</v>
      </c>
      <c r="G159" s="24">
        <v>248</v>
      </c>
      <c r="H159" s="24">
        <v>248</v>
      </c>
      <c r="I159" s="24">
        <v>0</v>
      </c>
      <c r="J159" s="24">
        <v>0</v>
      </c>
      <c r="K159" s="24">
        <v>0</v>
      </c>
      <c r="L159" s="25">
        <v>0</v>
      </c>
      <c r="M159" s="23" t="s">
        <v>84</v>
      </c>
    </row>
    <row r="160" spans="1:13" ht="15" thickBot="1" x14ac:dyDescent="0.25">
      <c r="A160" s="136"/>
      <c r="B160" s="139" t="s">
        <v>271</v>
      </c>
      <c r="C160" s="140"/>
      <c r="D160" s="140"/>
      <c r="E160" s="140"/>
      <c r="F160" s="141"/>
      <c r="G160" s="26">
        <f>SUM(G140:G159)</f>
        <v>1003745</v>
      </c>
      <c r="H160" s="26">
        <f>SUM(H140:H159)</f>
        <v>1003745</v>
      </c>
      <c r="I160" s="26">
        <f>SUM(I140:I159)</f>
        <v>0</v>
      </c>
      <c r="J160" s="26">
        <f>SUM(J140:J159)</f>
        <v>184727</v>
      </c>
      <c r="K160" s="26">
        <f>SUM(K140:K159)</f>
        <v>184727</v>
      </c>
      <c r="L160" s="26">
        <f>AVERAGE(L140:L159)</f>
        <v>37.505499999999998</v>
      </c>
      <c r="M160" s="27"/>
    </row>
    <row r="161" spans="1:13" s="32" customFormat="1" ht="15" thickBot="1" x14ac:dyDescent="0.25">
      <c r="A161" s="128" t="s">
        <v>270</v>
      </c>
      <c r="B161" s="129"/>
      <c r="C161" s="129"/>
      <c r="D161" s="129"/>
      <c r="E161" s="129"/>
      <c r="F161" s="130"/>
      <c r="G161" s="29">
        <v>1003745</v>
      </c>
      <c r="H161" s="29">
        <v>1003745</v>
      </c>
      <c r="I161" s="29">
        <v>98448</v>
      </c>
      <c r="J161" s="29">
        <v>184727</v>
      </c>
      <c r="K161" s="29">
        <v>283175</v>
      </c>
      <c r="L161" s="30">
        <v>40</v>
      </c>
      <c r="M161" s="31"/>
    </row>
    <row r="162" spans="1:13" ht="15" thickBot="1" x14ac:dyDescent="0.25">
      <c r="A162" s="134" t="s">
        <v>294</v>
      </c>
      <c r="B162" s="137" t="s">
        <v>54</v>
      </c>
      <c r="C162" s="21" t="s">
        <v>295</v>
      </c>
      <c r="D162" s="22" t="s">
        <v>266</v>
      </c>
      <c r="E162" s="23" t="s">
        <v>113</v>
      </c>
      <c r="F162" s="23" t="s">
        <v>264</v>
      </c>
      <c r="G162" s="24">
        <v>2764740</v>
      </c>
      <c r="H162" s="24">
        <v>2764740</v>
      </c>
      <c r="I162" s="24">
        <v>0</v>
      </c>
      <c r="J162" s="24">
        <v>0</v>
      </c>
      <c r="K162" s="24">
        <v>0</v>
      </c>
      <c r="L162" s="33"/>
      <c r="M162" s="23" t="s">
        <v>33</v>
      </c>
    </row>
    <row r="163" spans="1:13" ht="29.25" thickBot="1" x14ac:dyDescent="0.25">
      <c r="A163" s="135"/>
      <c r="B163" s="138"/>
      <c r="C163" s="21" t="s">
        <v>296</v>
      </c>
      <c r="D163" s="22" t="s">
        <v>266</v>
      </c>
      <c r="E163" s="23" t="s">
        <v>113</v>
      </c>
      <c r="F163" s="23" t="s">
        <v>264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33"/>
      <c r="M163" s="23" t="s">
        <v>84</v>
      </c>
    </row>
    <row r="164" spans="1:13" ht="15" thickBot="1" x14ac:dyDescent="0.25">
      <c r="A164" s="135"/>
      <c r="B164" s="139" t="s">
        <v>54</v>
      </c>
      <c r="C164" s="140"/>
      <c r="D164" s="140"/>
      <c r="E164" s="140"/>
      <c r="F164" s="141"/>
      <c r="G164" s="26">
        <v>2764740</v>
      </c>
      <c r="H164" s="26">
        <v>2764740</v>
      </c>
      <c r="I164" s="26">
        <v>0</v>
      </c>
      <c r="J164" s="26">
        <v>0</v>
      </c>
      <c r="K164" s="26">
        <v>0</v>
      </c>
      <c r="L164" s="27"/>
      <c r="M164" s="27"/>
    </row>
    <row r="165" spans="1:13" ht="15" thickBot="1" x14ac:dyDescent="0.25">
      <c r="A165" s="135"/>
      <c r="B165" s="137" t="s">
        <v>56</v>
      </c>
      <c r="C165" s="21" t="s">
        <v>297</v>
      </c>
      <c r="D165" s="22" t="s">
        <v>266</v>
      </c>
      <c r="E165" s="23" t="s">
        <v>298</v>
      </c>
      <c r="F165" s="23" t="s">
        <v>299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33"/>
      <c r="M165" s="23" t="s">
        <v>300</v>
      </c>
    </row>
    <row r="166" spans="1:13" ht="15" thickBot="1" x14ac:dyDescent="0.25">
      <c r="A166" s="135"/>
      <c r="B166" s="142"/>
      <c r="C166" s="21" t="s">
        <v>301</v>
      </c>
      <c r="D166" s="22" t="s">
        <v>266</v>
      </c>
      <c r="E166" s="23" t="s">
        <v>298</v>
      </c>
      <c r="F166" s="23" t="s">
        <v>299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33"/>
      <c r="M166" s="23" t="s">
        <v>300</v>
      </c>
    </row>
    <row r="167" spans="1:13" ht="15" thickBot="1" x14ac:dyDescent="0.25">
      <c r="A167" s="135"/>
      <c r="B167" s="142"/>
      <c r="C167" s="21" t="s">
        <v>302</v>
      </c>
      <c r="D167" s="22" t="s">
        <v>266</v>
      </c>
      <c r="E167" s="23" t="s">
        <v>298</v>
      </c>
      <c r="F167" s="23" t="s">
        <v>299</v>
      </c>
      <c r="G167" s="24">
        <v>398840</v>
      </c>
      <c r="H167" s="24">
        <v>398840</v>
      </c>
      <c r="I167" s="24">
        <v>0</v>
      </c>
      <c r="J167" s="24">
        <v>0</v>
      </c>
      <c r="K167" s="24">
        <v>0</v>
      </c>
      <c r="L167" s="33"/>
      <c r="M167" s="23" t="s">
        <v>191</v>
      </c>
    </row>
    <row r="168" spans="1:13" ht="15" thickBot="1" x14ac:dyDescent="0.25">
      <c r="A168" s="135"/>
      <c r="B168" s="142"/>
      <c r="C168" s="21" t="s">
        <v>303</v>
      </c>
      <c r="D168" s="22" t="s">
        <v>266</v>
      </c>
      <c r="E168" s="23" t="s">
        <v>304</v>
      </c>
      <c r="F168" s="23" t="s">
        <v>305</v>
      </c>
      <c r="G168" s="24">
        <v>214760</v>
      </c>
      <c r="H168" s="24">
        <v>214760</v>
      </c>
      <c r="I168" s="24">
        <v>0</v>
      </c>
      <c r="J168" s="24">
        <v>0</v>
      </c>
      <c r="K168" s="24">
        <v>0</v>
      </c>
      <c r="L168" s="33"/>
      <c r="M168" s="23" t="s">
        <v>170</v>
      </c>
    </row>
    <row r="169" spans="1:13" ht="15" thickBot="1" x14ac:dyDescent="0.25">
      <c r="A169" s="135"/>
      <c r="B169" s="142"/>
      <c r="C169" s="21" t="s">
        <v>306</v>
      </c>
      <c r="D169" s="22" t="s">
        <v>266</v>
      </c>
      <c r="E169" s="23" t="s">
        <v>298</v>
      </c>
      <c r="F169" s="23" t="s">
        <v>299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33"/>
      <c r="M169" s="23" t="s">
        <v>300</v>
      </c>
    </row>
    <row r="170" spans="1:13" ht="15" thickBot="1" x14ac:dyDescent="0.25">
      <c r="A170" s="135"/>
      <c r="B170" s="142"/>
      <c r="C170" s="21" t="s">
        <v>307</v>
      </c>
      <c r="D170" s="22" t="s">
        <v>266</v>
      </c>
      <c r="E170" s="23" t="s">
        <v>298</v>
      </c>
      <c r="F170" s="23" t="s">
        <v>299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33"/>
      <c r="M170" s="23" t="s">
        <v>300</v>
      </c>
    </row>
    <row r="171" spans="1:13" ht="15" thickBot="1" x14ac:dyDescent="0.25">
      <c r="A171" s="135"/>
      <c r="B171" s="142"/>
      <c r="C171" s="21" t="s">
        <v>308</v>
      </c>
      <c r="D171" s="22" t="s">
        <v>266</v>
      </c>
      <c r="E171" s="23" t="s">
        <v>304</v>
      </c>
      <c r="F171" s="23" t="s">
        <v>305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33"/>
      <c r="M171" s="23" t="s">
        <v>300</v>
      </c>
    </row>
    <row r="172" spans="1:13" ht="15" thickBot="1" x14ac:dyDescent="0.25">
      <c r="A172" s="135"/>
      <c r="B172" s="142"/>
      <c r="C172" s="21" t="s">
        <v>309</v>
      </c>
      <c r="D172" s="22" t="s">
        <v>266</v>
      </c>
      <c r="E172" s="23" t="s">
        <v>304</v>
      </c>
      <c r="F172" s="23" t="s">
        <v>305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33"/>
      <c r="M172" s="23" t="s">
        <v>300</v>
      </c>
    </row>
    <row r="173" spans="1:13" ht="15" thickBot="1" x14ac:dyDescent="0.25">
      <c r="A173" s="135"/>
      <c r="B173" s="142"/>
      <c r="C173" s="21" t="s">
        <v>310</v>
      </c>
      <c r="D173" s="22" t="s">
        <v>266</v>
      </c>
      <c r="E173" s="23" t="s">
        <v>298</v>
      </c>
      <c r="F173" s="23" t="s">
        <v>299</v>
      </c>
      <c r="G173" s="24">
        <v>46700</v>
      </c>
      <c r="H173" s="24">
        <v>46700</v>
      </c>
      <c r="I173" s="24">
        <v>0</v>
      </c>
      <c r="J173" s="24">
        <v>0</v>
      </c>
      <c r="K173" s="24">
        <v>0</v>
      </c>
      <c r="L173" s="33"/>
      <c r="M173" s="23" t="s">
        <v>55</v>
      </c>
    </row>
    <row r="174" spans="1:13" ht="15" thickBot="1" x14ac:dyDescent="0.25">
      <c r="A174" s="135"/>
      <c r="B174" s="142"/>
      <c r="C174" s="21" t="s">
        <v>669</v>
      </c>
      <c r="D174" s="22" t="s">
        <v>266</v>
      </c>
      <c r="E174" s="41">
        <v>42592</v>
      </c>
      <c r="F174" s="41">
        <v>42629</v>
      </c>
      <c r="G174" s="24">
        <v>507400</v>
      </c>
      <c r="H174" s="24">
        <v>507400</v>
      </c>
      <c r="I174" s="24"/>
      <c r="J174" s="24"/>
      <c r="K174" s="24"/>
      <c r="L174" s="33"/>
      <c r="M174" s="23" t="s">
        <v>55</v>
      </c>
    </row>
    <row r="175" spans="1:13" ht="15" thickBot="1" x14ac:dyDescent="0.25">
      <c r="A175" s="135"/>
      <c r="B175" s="142"/>
      <c r="C175" s="21" t="s">
        <v>311</v>
      </c>
      <c r="D175" s="22" t="s">
        <v>266</v>
      </c>
      <c r="E175" s="23" t="s">
        <v>298</v>
      </c>
      <c r="F175" s="23" t="s">
        <v>299</v>
      </c>
      <c r="G175" s="24">
        <v>118000</v>
      </c>
      <c r="H175" s="24">
        <v>118000</v>
      </c>
      <c r="I175" s="24">
        <v>0</v>
      </c>
      <c r="J175" s="24">
        <v>0</v>
      </c>
      <c r="K175" s="24">
        <v>0</v>
      </c>
      <c r="L175" s="33"/>
      <c r="M175" s="23" t="s">
        <v>170</v>
      </c>
    </row>
    <row r="176" spans="1:13" ht="15" thickBot="1" x14ac:dyDescent="0.25">
      <c r="A176" s="135"/>
      <c r="B176" s="142"/>
      <c r="C176" s="21" t="s">
        <v>312</v>
      </c>
      <c r="D176" s="22" t="s">
        <v>266</v>
      </c>
      <c r="E176" s="23" t="s">
        <v>298</v>
      </c>
      <c r="F176" s="23" t="s">
        <v>299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33"/>
      <c r="M176" s="23" t="s">
        <v>300</v>
      </c>
    </row>
    <row r="177" spans="1:13" ht="15" thickBot="1" x14ac:dyDescent="0.25">
      <c r="A177" s="135"/>
      <c r="B177" s="142"/>
      <c r="C177" s="21" t="s">
        <v>313</v>
      </c>
      <c r="D177" s="22" t="s">
        <v>266</v>
      </c>
      <c r="E177" s="23" t="s">
        <v>304</v>
      </c>
      <c r="F177" s="23" t="s">
        <v>305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33"/>
      <c r="M177" s="23" t="s">
        <v>166</v>
      </c>
    </row>
    <row r="178" spans="1:13" ht="15" thickBot="1" x14ac:dyDescent="0.25">
      <c r="A178" s="135"/>
      <c r="B178" s="142"/>
      <c r="C178" s="21" t="s">
        <v>314</v>
      </c>
      <c r="D178" s="22" t="s">
        <v>266</v>
      </c>
      <c r="E178" s="23" t="s">
        <v>298</v>
      </c>
      <c r="F178" s="23" t="s">
        <v>299</v>
      </c>
      <c r="G178" s="24">
        <v>30000</v>
      </c>
      <c r="H178" s="24">
        <v>30000</v>
      </c>
      <c r="I178" s="24">
        <v>0</v>
      </c>
      <c r="J178" s="24">
        <v>0</v>
      </c>
      <c r="K178" s="24">
        <v>0</v>
      </c>
      <c r="L178" s="33"/>
      <c r="M178" s="23" t="s">
        <v>55</v>
      </c>
    </row>
    <row r="179" spans="1:13" ht="15" thickBot="1" x14ac:dyDescent="0.25">
      <c r="A179" s="135"/>
      <c r="B179" s="142"/>
      <c r="C179" s="21" t="s">
        <v>315</v>
      </c>
      <c r="D179" s="22" t="s">
        <v>266</v>
      </c>
      <c r="E179" s="23" t="s">
        <v>298</v>
      </c>
      <c r="F179" s="23" t="s">
        <v>299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33"/>
      <c r="M179" s="23" t="s">
        <v>300</v>
      </c>
    </row>
    <row r="180" spans="1:13" ht="15" thickBot="1" x14ac:dyDescent="0.25">
      <c r="A180" s="136"/>
      <c r="B180" s="139" t="s">
        <v>56</v>
      </c>
      <c r="C180" s="140"/>
      <c r="D180" s="140"/>
      <c r="E180" s="140"/>
      <c r="F180" s="141"/>
      <c r="G180" s="26">
        <f t="shared" ref="G180" si="5">SUM(G162:G163,G165:G179)</f>
        <v>4080440</v>
      </c>
      <c r="H180" s="26">
        <f t="shared" ref="H180:L180" si="6">SUM(H162:H163,H165:H179)</f>
        <v>4080440</v>
      </c>
      <c r="I180" s="26">
        <f t="shared" si="6"/>
        <v>0</v>
      </c>
      <c r="J180" s="26">
        <f t="shared" si="6"/>
        <v>0</v>
      </c>
      <c r="K180" s="26">
        <f t="shared" si="6"/>
        <v>0</v>
      </c>
      <c r="L180" s="26">
        <f t="shared" si="6"/>
        <v>0</v>
      </c>
      <c r="M180" s="27"/>
    </row>
    <row r="181" spans="1:13" s="32" customFormat="1" ht="15" thickBot="1" x14ac:dyDescent="0.25">
      <c r="A181" s="128" t="s">
        <v>294</v>
      </c>
      <c r="B181" s="129"/>
      <c r="C181" s="129"/>
      <c r="D181" s="129"/>
      <c r="E181" s="129"/>
      <c r="F181" s="130"/>
      <c r="G181" s="29">
        <v>4080440</v>
      </c>
      <c r="H181" s="29">
        <v>4080440</v>
      </c>
      <c r="I181" s="29">
        <v>0</v>
      </c>
      <c r="J181" s="29">
        <v>0</v>
      </c>
      <c r="K181" s="29">
        <v>0</v>
      </c>
      <c r="L181" s="30">
        <v>0</v>
      </c>
      <c r="M181" s="31"/>
    </row>
    <row r="182" spans="1:13" ht="15" thickBot="1" x14ac:dyDescent="0.25">
      <c r="A182" s="42"/>
      <c r="B182" s="139"/>
      <c r="C182" s="140"/>
      <c r="D182" s="140"/>
      <c r="E182" s="140"/>
      <c r="F182" s="141"/>
      <c r="G182" s="122" t="s">
        <v>665</v>
      </c>
      <c r="H182" s="123"/>
      <c r="I182" s="123"/>
      <c r="J182" s="123"/>
      <c r="K182" s="123"/>
      <c r="L182" s="123"/>
      <c r="M182" s="124"/>
    </row>
    <row r="183" spans="1:13" s="32" customFormat="1" ht="15" thickBot="1" x14ac:dyDescent="0.25">
      <c r="A183" s="128" t="s">
        <v>316</v>
      </c>
      <c r="B183" s="129"/>
      <c r="C183" s="129"/>
      <c r="D183" s="129"/>
      <c r="E183" s="129"/>
      <c r="F183" s="130"/>
      <c r="G183" s="29"/>
      <c r="H183" s="31"/>
      <c r="I183" s="29"/>
      <c r="J183" s="31"/>
      <c r="K183" s="29"/>
      <c r="L183" s="30"/>
      <c r="M183" s="31"/>
    </row>
    <row r="184" spans="1:13" ht="29.25" thickBot="1" x14ac:dyDescent="0.25">
      <c r="A184" s="135"/>
      <c r="B184" s="40"/>
      <c r="C184" s="21" t="s">
        <v>319</v>
      </c>
      <c r="D184" s="22" t="s">
        <v>35</v>
      </c>
      <c r="E184" s="23" t="s">
        <v>318</v>
      </c>
      <c r="F184" s="23" t="s">
        <v>320</v>
      </c>
      <c r="G184" s="24">
        <v>2960700</v>
      </c>
      <c r="H184" s="33"/>
      <c r="I184" s="24">
        <v>533433</v>
      </c>
      <c r="J184" s="33"/>
      <c r="K184" s="24">
        <v>533433</v>
      </c>
      <c r="L184" s="25">
        <v>18.02</v>
      </c>
      <c r="M184" s="23" t="s">
        <v>187</v>
      </c>
    </row>
    <row r="185" spans="1:13" ht="15" thickBot="1" x14ac:dyDescent="0.25">
      <c r="A185" s="136"/>
      <c r="B185" s="139" t="s">
        <v>56</v>
      </c>
      <c r="C185" s="140"/>
      <c r="D185" s="140"/>
      <c r="E185" s="140"/>
      <c r="F185" s="141"/>
      <c r="G185" s="24">
        <v>2960700</v>
      </c>
      <c r="H185" s="27"/>
      <c r="I185" s="24">
        <v>533433</v>
      </c>
      <c r="J185" s="27"/>
      <c r="K185" s="24">
        <v>533433</v>
      </c>
      <c r="L185" s="25">
        <v>18.02</v>
      </c>
      <c r="M185" s="27"/>
    </row>
    <row r="186" spans="1:13" s="32" customFormat="1" ht="15" thickBot="1" x14ac:dyDescent="0.25">
      <c r="A186" s="128" t="s">
        <v>317</v>
      </c>
      <c r="B186" s="129"/>
      <c r="C186" s="129"/>
      <c r="D186" s="129"/>
      <c r="E186" s="129"/>
      <c r="F186" s="130"/>
      <c r="G186" s="43">
        <v>2960700</v>
      </c>
      <c r="H186" s="31"/>
      <c r="I186" s="43">
        <v>533433</v>
      </c>
      <c r="J186" s="31"/>
      <c r="K186" s="43">
        <v>533433</v>
      </c>
      <c r="L186" s="44">
        <v>18.02</v>
      </c>
      <c r="M186" s="31"/>
    </row>
    <row r="187" spans="1:13" ht="15" thickBot="1" x14ac:dyDescent="0.25">
      <c r="A187" s="42"/>
      <c r="B187" s="139"/>
      <c r="C187" s="140"/>
      <c r="D187" s="140"/>
      <c r="E187" s="140"/>
      <c r="F187" s="141"/>
      <c r="G187" s="122" t="s">
        <v>665</v>
      </c>
      <c r="H187" s="123"/>
      <c r="I187" s="123"/>
      <c r="J187" s="123"/>
      <c r="K187" s="123"/>
      <c r="L187" s="123"/>
      <c r="M187" s="124"/>
    </row>
    <row r="188" spans="1:13" s="32" customFormat="1" ht="15" thickBot="1" x14ac:dyDescent="0.25">
      <c r="A188" s="128" t="s">
        <v>321</v>
      </c>
      <c r="B188" s="129"/>
      <c r="C188" s="129"/>
      <c r="D188" s="129"/>
      <c r="E188" s="129"/>
      <c r="F188" s="130"/>
      <c r="G188" s="29"/>
      <c r="H188" s="31"/>
      <c r="I188" s="29"/>
      <c r="J188" s="31"/>
      <c r="K188" s="29"/>
      <c r="L188" s="30"/>
      <c r="M188" s="31"/>
    </row>
    <row r="189" spans="1:13" ht="29.25" thickBot="1" x14ac:dyDescent="0.25">
      <c r="A189" s="134" t="s">
        <v>322</v>
      </c>
      <c r="B189" s="22" t="s">
        <v>54</v>
      </c>
      <c r="C189" s="21" t="s">
        <v>323</v>
      </c>
      <c r="D189" s="22" t="s">
        <v>38</v>
      </c>
      <c r="E189" s="23" t="s">
        <v>324</v>
      </c>
      <c r="F189" s="23" t="s">
        <v>198</v>
      </c>
      <c r="G189" s="24">
        <v>2650000</v>
      </c>
      <c r="H189" s="33"/>
      <c r="I189" s="33"/>
      <c r="J189" s="33"/>
      <c r="K189" s="33"/>
      <c r="L189" s="33"/>
      <c r="M189" s="23" t="s">
        <v>33</v>
      </c>
    </row>
    <row r="190" spans="1:13" ht="15" thickBot="1" x14ac:dyDescent="0.25">
      <c r="A190" s="135"/>
      <c r="B190" s="139" t="s">
        <v>54</v>
      </c>
      <c r="C190" s="140"/>
      <c r="D190" s="140"/>
      <c r="E190" s="140"/>
      <c r="F190" s="141"/>
      <c r="G190" s="26">
        <v>2650000</v>
      </c>
      <c r="H190" s="27"/>
      <c r="I190" s="27"/>
      <c r="J190" s="27"/>
      <c r="K190" s="27"/>
      <c r="L190" s="27"/>
      <c r="M190" s="27"/>
    </row>
    <row r="191" spans="1:13" ht="15" thickBot="1" x14ac:dyDescent="0.25">
      <c r="A191" s="135"/>
      <c r="B191" s="137" t="s">
        <v>56</v>
      </c>
      <c r="C191" s="21" t="s">
        <v>325</v>
      </c>
      <c r="D191" s="22" t="s">
        <v>38</v>
      </c>
      <c r="E191" s="23" t="s">
        <v>326</v>
      </c>
      <c r="F191" s="23" t="s">
        <v>327</v>
      </c>
      <c r="G191" s="24">
        <v>35000</v>
      </c>
      <c r="H191" s="33"/>
      <c r="I191" s="33"/>
      <c r="J191" s="33"/>
      <c r="K191" s="33"/>
      <c r="L191" s="33"/>
      <c r="M191" s="23" t="s">
        <v>33</v>
      </c>
    </row>
    <row r="192" spans="1:13" ht="15" thickBot="1" x14ac:dyDescent="0.25">
      <c r="A192" s="135"/>
      <c r="B192" s="142"/>
      <c r="C192" s="21" t="s">
        <v>328</v>
      </c>
      <c r="D192" s="22" t="s">
        <v>38</v>
      </c>
      <c r="E192" s="23" t="s">
        <v>329</v>
      </c>
      <c r="F192" s="23" t="s">
        <v>330</v>
      </c>
      <c r="G192" s="24">
        <v>20000</v>
      </c>
      <c r="H192" s="33"/>
      <c r="I192" s="33"/>
      <c r="J192" s="33"/>
      <c r="K192" s="33"/>
      <c r="L192" s="33"/>
      <c r="M192" s="23" t="s">
        <v>33</v>
      </c>
    </row>
    <row r="193" spans="1:13" ht="15" thickBot="1" x14ac:dyDescent="0.25">
      <c r="A193" s="135"/>
      <c r="B193" s="142"/>
      <c r="C193" s="21" t="s">
        <v>331</v>
      </c>
      <c r="D193" s="22" t="s">
        <v>38</v>
      </c>
      <c r="E193" s="23" t="s">
        <v>332</v>
      </c>
      <c r="F193" s="23" t="s">
        <v>103</v>
      </c>
      <c r="G193" s="24">
        <v>75000</v>
      </c>
      <c r="H193" s="33"/>
      <c r="I193" s="33"/>
      <c r="J193" s="33"/>
      <c r="K193" s="33"/>
      <c r="L193" s="33"/>
      <c r="M193" s="23" t="s">
        <v>33</v>
      </c>
    </row>
    <row r="194" spans="1:13" ht="15" thickBot="1" x14ac:dyDescent="0.25">
      <c r="A194" s="135"/>
      <c r="B194" s="142"/>
      <c r="C194" s="21" t="s">
        <v>333</v>
      </c>
      <c r="D194" s="22" t="s">
        <v>38</v>
      </c>
      <c r="E194" s="23" t="s">
        <v>332</v>
      </c>
      <c r="F194" s="23" t="s">
        <v>77</v>
      </c>
      <c r="G194" s="24">
        <v>55000</v>
      </c>
      <c r="H194" s="33"/>
      <c r="I194" s="33"/>
      <c r="J194" s="33"/>
      <c r="K194" s="33"/>
      <c r="L194" s="33"/>
      <c r="M194" s="23" t="s">
        <v>33</v>
      </c>
    </row>
    <row r="195" spans="1:13" ht="15" thickBot="1" x14ac:dyDescent="0.25">
      <c r="A195" s="135"/>
      <c r="B195" s="142"/>
      <c r="C195" s="21" t="s">
        <v>334</v>
      </c>
      <c r="D195" s="22" t="s">
        <v>38</v>
      </c>
      <c r="E195" s="23" t="s">
        <v>326</v>
      </c>
      <c r="F195" s="23" t="s">
        <v>327</v>
      </c>
      <c r="G195" s="24">
        <v>50000</v>
      </c>
      <c r="H195" s="33"/>
      <c r="I195" s="33"/>
      <c r="J195" s="33"/>
      <c r="K195" s="33"/>
      <c r="L195" s="33"/>
      <c r="M195" s="23" t="s">
        <v>33</v>
      </c>
    </row>
    <row r="196" spans="1:13" ht="15" thickBot="1" x14ac:dyDescent="0.25">
      <c r="A196" s="135"/>
      <c r="B196" s="142"/>
      <c r="C196" s="21" t="s">
        <v>335</v>
      </c>
      <c r="D196" s="22" t="s">
        <v>38</v>
      </c>
      <c r="E196" s="23" t="s">
        <v>336</v>
      </c>
      <c r="F196" s="23" t="s">
        <v>337</v>
      </c>
      <c r="G196" s="24">
        <v>212046</v>
      </c>
      <c r="H196" s="33"/>
      <c r="I196" s="24">
        <v>102306</v>
      </c>
      <c r="J196" s="33"/>
      <c r="K196" s="24">
        <v>102306</v>
      </c>
      <c r="L196" s="25">
        <v>48.25</v>
      </c>
      <c r="M196" s="23" t="s">
        <v>33</v>
      </c>
    </row>
    <row r="197" spans="1:13" ht="15" thickBot="1" x14ac:dyDescent="0.25">
      <c r="A197" s="135"/>
      <c r="B197" s="142"/>
      <c r="C197" s="21" t="s">
        <v>338</v>
      </c>
      <c r="D197" s="22" t="s">
        <v>38</v>
      </c>
      <c r="E197" s="23" t="s">
        <v>326</v>
      </c>
      <c r="F197" s="23" t="s">
        <v>327</v>
      </c>
      <c r="G197" s="24">
        <v>35000</v>
      </c>
      <c r="H197" s="33"/>
      <c r="I197" s="33"/>
      <c r="J197" s="33"/>
      <c r="K197" s="33"/>
      <c r="L197" s="33"/>
      <c r="M197" s="23" t="s">
        <v>33</v>
      </c>
    </row>
    <row r="198" spans="1:13" ht="15" thickBot="1" x14ac:dyDescent="0.25">
      <c r="A198" s="135"/>
      <c r="B198" s="142"/>
      <c r="C198" s="21" t="s">
        <v>339</v>
      </c>
      <c r="D198" s="22" t="s">
        <v>38</v>
      </c>
      <c r="E198" s="23" t="s">
        <v>332</v>
      </c>
      <c r="F198" s="23" t="s">
        <v>77</v>
      </c>
      <c r="G198" s="24">
        <v>85000</v>
      </c>
      <c r="H198" s="33"/>
      <c r="I198" s="33"/>
      <c r="J198" s="33"/>
      <c r="K198" s="33"/>
      <c r="L198" s="33"/>
      <c r="M198" s="23" t="s">
        <v>33</v>
      </c>
    </row>
    <row r="199" spans="1:13" ht="15" thickBot="1" x14ac:dyDescent="0.25">
      <c r="A199" s="135"/>
      <c r="B199" s="142"/>
      <c r="C199" s="21" t="s">
        <v>340</v>
      </c>
      <c r="D199" s="22" t="s">
        <v>38</v>
      </c>
      <c r="E199" s="23" t="s">
        <v>341</v>
      </c>
      <c r="F199" s="23" t="s">
        <v>342</v>
      </c>
      <c r="G199" s="24">
        <v>40000</v>
      </c>
      <c r="H199" s="33"/>
      <c r="I199" s="33"/>
      <c r="J199" s="33"/>
      <c r="K199" s="33"/>
      <c r="L199" s="33"/>
      <c r="M199" s="23" t="s">
        <v>33</v>
      </c>
    </row>
    <row r="200" spans="1:13" ht="15" thickBot="1" x14ac:dyDescent="0.25">
      <c r="A200" s="135"/>
      <c r="B200" s="138"/>
      <c r="C200" s="21" t="s">
        <v>343</v>
      </c>
      <c r="D200" s="22" t="s">
        <v>38</v>
      </c>
      <c r="E200" s="23" t="s">
        <v>103</v>
      </c>
      <c r="F200" s="23" t="s">
        <v>83</v>
      </c>
      <c r="G200" s="24">
        <v>250000</v>
      </c>
      <c r="H200" s="33"/>
      <c r="I200" s="33"/>
      <c r="J200" s="33"/>
      <c r="K200" s="33"/>
      <c r="L200" s="33"/>
      <c r="M200" s="23" t="s">
        <v>33</v>
      </c>
    </row>
    <row r="201" spans="1:13" ht="30" customHeight="1" thickBot="1" x14ac:dyDescent="0.25">
      <c r="A201" s="136"/>
      <c r="B201" s="139" t="s">
        <v>56</v>
      </c>
      <c r="C201" s="140"/>
      <c r="D201" s="140"/>
      <c r="E201" s="140"/>
      <c r="F201" s="141"/>
      <c r="G201" s="26">
        <f>SUM(G189,G191:G200)</f>
        <v>3507046</v>
      </c>
      <c r="H201" s="26">
        <f t="shared" ref="H201:K201" si="7">SUM(H189,H191:H200)</f>
        <v>0</v>
      </c>
      <c r="I201" s="26">
        <f t="shared" si="7"/>
        <v>102306</v>
      </c>
      <c r="J201" s="26">
        <f t="shared" si="7"/>
        <v>0</v>
      </c>
      <c r="K201" s="26">
        <f t="shared" si="7"/>
        <v>102306</v>
      </c>
      <c r="L201" s="26">
        <f>AVERAGE(L189,L191:L200)</f>
        <v>48.25</v>
      </c>
      <c r="M201" s="27"/>
    </row>
    <row r="202" spans="1:13" s="32" customFormat="1" ht="15" thickBot="1" x14ac:dyDescent="0.25">
      <c r="A202" s="128" t="s">
        <v>322</v>
      </c>
      <c r="B202" s="129"/>
      <c r="C202" s="129"/>
      <c r="D202" s="129"/>
      <c r="E202" s="129"/>
      <c r="F202" s="130"/>
      <c r="G202" s="29">
        <v>3507046</v>
      </c>
      <c r="H202" s="31">
        <v>0</v>
      </c>
      <c r="I202" s="29">
        <v>102306</v>
      </c>
      <c r="J202" s="31"/>
      <c r="K202" s="29">
        <v>102306</v>
      </c>
      <c r="L202" s="30">
        <v>48</v>
      </c>
      <c r="M202" s="31"/>
    </row>
    <row r="203" spans="1:13" ht="15" thickBot="1" x14ac:dyDescent="0.25">
      <c r="A203" s="134" t="s">
        <v>344</v>
      </c>
      <c r="B203" s="22" t="s">
        <v>54</v>
      </c>
      <c r="C203" s="21" t="s">
        <v>757</v>
      </c>
      <c r="D203" s="22" t="s">
        <v>43</v>
      </c>
      <c r="E203" s="41">
        <v>42842</v>
      </c>
      <c r="F203" s="41">
        <v>43023</v>
      </c>
      <c r="G203" s="24">
        <v>1250000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33" t="s">
        <v>84</v>
      </c>
    </row>
    <row r="204" spans="1:13" ht="15" thickBot="1" x14ac:dyDescent="0.25">
      <c r="A204" s="135"/>
      <c r="B204" s="139" t="s">
        <v>54</v>
      </c>
      <c r="C204" s="140"/>
      <c r="D204" s="140"/>
      <c r="E204" s="140"/>
      <c r="F204" s="141"/>
      <c r="G204" s="26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7"/>
    </row>
    <row r="205" spans="1:13" s="71" customFormat="1" ht="15" thickBot="1" x14ac:dyDescent="0.25">
      <c r="A205" s="135"/>
      <c r="B205" s="99"/>
      <c r="C205" s="93" t="s">
        <v>758</v>
      </c>
      <c r="D205" s="90" t="s">
        <v>43</v>
      </c>
      <c r="E205" s="92" t="s">
        <v>345</v>
      </c>
      <c r="F205" s="92" t="s">
        <v>346</v>
      </c>
      <c r="G205" s="91">
        <v>600000</v>
      </c>
      <c r="H205" s="91">
        <v>0</v>
      </c>
      <c r="I205" s="91">
        <v>0</v>
      </c>
      <c r="J205" s="91">
        <v>0</v>
      </c>
      <c r="K205" s="91">
        <v>0</v>
      </c>
      <c r="L205" s="91">
        <v>0</v>
      </c>
      <c r="M205" s="92" t="s">
        <v>33</v>
      </c>
    </row>
    <row r="206" spans="1:13" ht="15" thickBot="1" x14ac:dyDescent="0.25">
      <c r="A206" s="135"/>
      <c r="B206" s="40"/>
      <c r="C206" s="21" t="s">
        <v>680</v>
      </c>
      <c r="D206" s="22" t="s">
        <v>43</v>
      </c>
      <c r="E206" s="23" t="s">
        <v>345</v>
      </c>
      <c r="F206" s="23" t="s">
        <v>346</v>
      </c>
      <c r="G206" s="24">
        <v>600000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3" t="s">
        <v>33</v>
      </c>
    </row>
    <row r="207" spans="1:13" ht="15" thickBot="1" x14ac:dyDescent="0.25">
      <c r="A207" s="136"/>
      <c r="B207" s="139" t="s">
        <v>56</v>
      </c>
      <c r="C207" s="140"/>
      <c r="D207" s="140"/>
      <c r="E207" s="140"/>
      <c r="F207" s="141"/>
      <c r="G207" s="26">
        <v>600000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7"/>
    </row>
    <row r="208" spans="1:13" s="32" customFormat="1" ht="15" thickBot="1" x14ac:dyDescent="0.25">
      <c r="A208" s="128" t="s">
        <v>344</v>
      </c>
      <c r="B208" s="129"/>
      <c r="C208" s="129"/>
      <c r="D208" s="129"/>
      <c r="E208" s="129"/>
      <c r="F208" s="130"/>
      <c r="G208" s="29">
        <v>1850000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31"/>
    </row>
    <row r="209" spans="1:13" ht="15" thickBot="1" x14ac:dyDescent="0.25">
      <c r="A209" s="45"/>
      <c r="B209" s="139"/>
      <c r="C209" s="140"/>
      <c r="D209" s="140"/>
      <c r="E209" s="140"/>
      <c r="F209" s="141"/>
      <c r="G209" s="122" t="s">
        <v>686</v>
      </c>
      <c r="H209" s="123"/>
      <c r="I209" s="123"/>
      <c r="J209" s="123"/>
      <c r="K209" s="123"/>
      <c r="L209" s="123"/>
      <c r="M209" s="124"/>
    </row>
    <row r="210" spans="1:13" ht="15" thickBot="1" x14ac:dyDescent="0.25">
      <c r="A210" s="131" t="s">
        <v>347</v>
      </c>
      <c r="B210" s="132"/>
      <c r="C210" s="132"/>
      <c r="D210" s="132"/>
      <c r="E210" s="132"/>
      <c r="F210" s="133"/>
      <c r="G210" s="46"/>
      <c r="H210" s="47"/>
      <c r="I210" s="47"/>
      <c r="J210" s="47"/>
      <c r="K210" s="47"/>
      <c r="L210" s="47"/>
      <c r="M210" s="47"/>
    </row>
    <row r="211" spans="1:13" ht="15" thickBot="1" x14ac:dyDescent="0.25">
      <c r="A211" s="135" t="s">
        <v>348</v>
      </c>
      <c r="B211" s="40"/>
      <c r="C211" s="21" t="s">
        <v>350</v>
      </c>
      <c r="D211" s="22" t="s">
        <v>47</v>
      </c>
      <c r="E211" s="23" t="s">
        <v>351</v>
      </c>
      <c r="F211" s="23" t="s">
        <v>352</v>
      </c>
      <c r="G211" s="24">
        <v>2773000</v>
      </c>
      <c r="H211" s="24">
        <v>2773000</v>
      </c>
      <c r="I211" s="24">
        <v>0</v>
      </c>
      <c r="J211" s="24">
        <v>0</v>
      </c>
      <c r="K211" s="24">
        <v>0</v>
      </c>
      <c r="L211" s="25">
        <v>0</v>
      </c>
      <c r="M211" s="23" t="s">
        <v>60</v>
      </c>
    </row>
    <row r="212" spans="1:13" ht="15" thickBot="1" x14ac:dyDescent="0.25">
      <c r="A212" s="135"/>
      <c r="B212" s="139" t="s">
        <v>54</v>
      </c>
      <c r="C212" s="140"/>
      <c r="D212" s="140"/>
      <c r="E212" s="140"/>
      <c r="F212" s="141"/>
      <c r="G212" s="26">
        <v>5382434</v>
      </c>
      <c r="H212" s="26">
        <v>2773000</v>
      </c>
      <c r="I212" s="26">
        <v>2609434</v>
      </c>
      <c r="J212" s="26">
        <v>0</v>
      </c>
      <c r="K212" s="26">
        <v>2609434</v>
      </c>
      <c r="L212" s="35">
        <v>48.480557309201998</v>
      </c>
      <c r="M212" s="27"/>
    </row>
    <row r="213" spans="1:13" ht="15" thickBot="1" x14ac:dyDescent="0.25">
      <c r="A213" s="135"/>
      <c r="B213" s="137" t="s">
        <v>133</v>
      </c>
      <c r="C213" s="21" t="s">
        <v>353</v>
      </c>
      <c r="D213" s="22" t="s">
        <v>47</v>
      </c>
      <c r="E213" s="23" t="s">
        <v>178</v>
      </c>
      <c r="F213" s="23" t="s">
        <v>126</v>
      </c>
      <c r="G213" s="24">
        <v>118000</v>
      </c>
      <c r="H213" s="24">
        <v>118000</v>
      </c>
      <c r="I213" s="24">
        <v>0</v>
      </c>
      <c r="J213" s="24">
        <v>0</v>
      </c>
      <c r="K213" s="24">
        <v>0</v>
      </c>
      <c r="L213" s="25">
        <v>0</v>
      </c>
      <c r="M213" s="88" t="s">
        <v>55</v>
      </c>
    </row>
    <row r="214" spans="1:13" ht="29.25" thickBot="1" x14ac:dyDescent="0.25">
      <c r="A214" s="135"/>
      <c r="B214" s="142"/>
      <c r="C214" s="21" t="s">
        <v>354</v>
      </c>
      <c r="D214" s="22" t="s">
        <v>47</v>
      </c>
      <c r="E214" s="23" t="s">
        <v>355</v>
      </c>
      <c r="F214" s="23" t="s">
        <v>356</v>
      </c>
      <c r="G214" s="24">
        <v>114460</v>
      </c>
      <c r="H214" s="24">
        <v>114460</v>
      </c>
      <c r="I214" s="24">
        <v>0</v>
      </c>
      <c r="J214" s="24">
        <v>0</v>
      </c>
      <c r="K214" s="24">
        <v>0</v>
      </c>
      <c r="L214" s="25">
        <v>0</v>
      </c>
      <c r="M214" s="23" t="s">
        <v>55</v>
      </c>
    </row>
    <row r="215" spans="1:13" ht="15" thickBot="1" x14ac:dyDescent="0.25">
      <c r="A215" s="135"/>
      <c r="B215" s="138"/>
      <c r="C215" s="21" t="s">
        <v>357</v>
      </c>
      <c r="D215" s="22" t="s">
        <v>47</v>
      </c>
      <c r="E215" s="23" t="s">
        <v>183</v>
      </c>
      <c r="F215" s="23" t="s">
        <v>358</v>
      </c>
      <c r="G215" s="24">
        <v>118000</v>
      </c>
      <c r="H215" s="24">
        <v>118000</v>
      </c>
      <c r="I215" s="24">
        <v>0</v>
      </c>
      <c r="J215" s="24">
        <v>0</v>
      </c>
      <c r="K215" s="24">
        <v>0</v>
      </c>
      <c r="L215" s="25">
        <v>0</v>
      </c>
      <c r="M215" s="88" t="s">
        <v>55</v>
      </c>
    </row>
    <row r="216" spans="1:13" ht="15" thickBot="1" x14ac:dyDescent="0.25">
      <c r="A216" s="135"/>
      <c r="B216" s="139" t="s">
        <v>133</v>
      </c>
      <c r="C216" s="140"/>
      <c r="D216" s="140"/>
      <c r="E216" s="140"/>
      <c r="F216" s="141"/>
      <c r="G216" s="26">
        <v>350460</v>
      </c>
      <c r="H216" s="26">
        <v>350460</v>
      </c>
      <c r="I216" s="26">
        <v>0</v>
      </c>
      <c r="J216" s="26">
        <v>0</v>
      </c>
      <c r="K216" s="26">
        <v>0</v>
      </c>
      <c r="L216" s="35">
        <v>0</v>
      </c>
      <c r="M216" s="27"/>
    </row>
    <row r="217" spans="1:13" ht="15" thickBot="1" x14ac:dyDescent="0.25">
      <c r="A217" s="135"/>
      <c r="B217" s="137" t="s">
        <v>56</v>
      </c>
      <c r="C217" s="21" t="s">
        <v>359</v>
      </c>
      <c r="D217" s="22" t="s">
        <v>47</v>
      </c>
      <c r="E217" s="23" t="s">
        <v>360</v>
      </c>
      <c r="F217" s="23" t="s">
        <v>361</v>
      </c>
      <c r="G217" s="24">
        <v>53100</v>
      </c>
      <c r="H217" s="24">
        <v>53100</v>
      </c>
      <c r="I217" s="24">
        <v>0</v>
      </c>
      <c r="J217" s="24">
        <v>51616</v>
      </c>
      <c r="K217" s="24">
        <v>51616</v>
      </c>
      <c r="L217" s="25">
        <v>97.21</v>
      </c>
      <c r="M217" s="23" t="s">
        <v>55</v>
      </c>
    </row>
    <row r="218" spans="1:13" ht="15" thickBot="1" x14ac:dyDescent="0.25">
      <c r="A218" s="135"/>
      <c r="B218" s="142"/>
      <c r="C218" s="21" t="s">
        <v>362</v>
      </c>
      <c r="D218" s="22" t="s">
        <v>47</v>
      </c>
      <c r="E218" s="23" t="s">
        <v>360</v>
      </c>
      <c r="F218" s="23" t="s">
        <v>363</v>
      </c>
      <c r="G218" s="24">
        <v>81420</v>
      </c>
      <c r="H218" s="24">
        <v>81420</v>
      </c>
      <c r="I218" s="24">
        <v>0</v>
      </c>
      <c r="J218" s="24">
        <v>0</v>
      </c>
      <c r="K218" s="24">
        <v>0</v>
      </c>
      <c r="L218" s="25">
        <v>0</v>
      </c>
      <c r="M218" s="23" t="s">
        <v>55</v>
      </c>
    </row>
    <row r="219" spans="1:13" ht="15" thickBot="1" x14ac:dyDescent="0.25">
      <c r="A219" s="135"/>
      <c r="B219" s="142"/>
      <c r="C219" s="21" t="s">
        <v>364</v>
      </c>
      <c r="D219" s="22" t="s">
        <v>47</v>
      </c>
      <c r="E219" s="23" t="s">
        <v>360</v>
      </c>
      <c r="F219" s="23" t="s">
        <v>214</v>
      </c>
      <c r="G219" s="24">
        <v>159300</v>
      </c>
      <c r="H219" s="24">
        <v>159300</v>
      </c>
      <c r="I219" s="24">
        <v>0</v>
      </c>
      <c r="J219" s="24">
        <v>0</v>
      </c>
      <c r="K219" s="24">
        <v>0</v>
      </c>
      <c r="L219" s="25">
        <v>0</v>
      </c>
      <c r="M219" s="88" t="s">
        <v>55</v>
      </c>
    </row>
    <row r="220" spans="1:13" s="71" customFormat="1" ht="15" thickBot="1" x14ac:dyDescent="0.25">
      <c r="A220" s="135"/>
      <c r="B220" s="142"/>
      <c r="C220" s="101" t="s">
        <v>764</v>
      </c>
      <c r="D220" s="100" t="s">
        <v>47</v>
      </c>
      <c r="E220" s="102">
        <v>2017</v>
      </c>
      <c r="F220" s="102">
        <v>2017</v>
      </c>
      <c r="G220" s="103">
        <v>3400000</v>
      </c>
      <c r="H220" s="103">
        <v>0</v>
      </c>
      <c r="I220" s="103">
        <v>0</v>
      </c>
      <c r="J220" s="103">
        <v>0</v>
      </c>
      <c r="K220" s="103">
        <v>0</v>
      </c>
      <c r="L220" s="103">
        <v>0</v>
      </c>
      <c r="M220" s="102" t="s">
        <v>60</v>
      </c>
    </row>
    <row r="221" spans="1:13" ht="15" thickBot="1" x14ac:dyDescent="0.25">
      <c r="A221" s="135"/>
      <c r="B221" s="142"/>
      <c r="C221" s="21" t="s">
        <v>365</v>
      </c>
      <c r="D221" s="22" t="s">
        <v>47</v>
      </c>
      <c r="E221" s="23" t="s">
        <v>360</v>
      </c>
      <c r="F221" s="23" t="s">
        <v>214</v>
      </c>
      <c r="G221" s="24">
        <v>251340</v>
      </c>
      <c r="H221" s="24">
        <v>251340</v>
      </c>
      <c r="I221" s="24">
        <v>0</v>
      </c>
      <c r="J221" s="24">
        <v>0</v>
      </c>
      <c r="K221" s="24">
        <v>0</v>
      </c>
      <c r="L221" s="25">
        <v>0</v>
      </c>
      <c r="M221" s="88" t="s">
        <v>55</v>
      </c>
    </row>
    <row r="222" spans="1:13" ht="28.5" customHeight="1" thickBot="1" x14ac:dyDescent="0.25">
      <c r="A222" s="136"/>
      <c r="B222" s="139" t="s">
        <v>56</v>
      </c>
      <c r="C222" s="140"/>
      <c r="D222" s="140"/>
      <c r="E222" s="140"/>
      <c r="F222" s="141"/>
      <c r="G222" s="26">
        <v>750578</v>
      </c>
      <c r="H222" s="26">
        <v>545160</v>
      </c>
      <c r="I222" s="26">
        <v>205418</v>
      </c>
      <c r="J222" s="26">
        <v>51616</v>
      </c>
      <c r="K222" s="26">
        <v>257034</v>
      </c>
      <c r="L222" s="35">
        <v>34.244808667453</v>
      </c>
      <c r="M222" s="27"/>
    </row>
    <row r="223" spans="1:13" s="32" customFormat="1" ht="15" thickBot="1" x14ac:dyDescent="0.25">
      <c r="A223" s="128" t="s">
        <v>348</v>
      </c>
      <c r="B223" s="129"/>
      <c r="C223" s="129"/>
      <c r="D223" s="129"/>
      <c r="E223" s="129"/>
      <c r="F223" s="130"/>
      <c r="G223" s="29">
        <f>SUM(G211,G213:G215,G217:G221)</f>
        <v>7068620</v>
      </c>
      <c r="H223" s="29">
        <f t="shared" ref="H223:K223" si="8">SUM(H211,H213:H215,H217:H221)</f>
        <v>3668620</v>
      </c>
      <c r="I223" s="29">
        <f t="shared" si="8"/>
        <v>0</v>
      </c>
      <c r="J223" s="29">
        <f t="shared" si="8"/>
        <v>51616</v>
      </c>
      <c r="K223" s="29">
        <f t="shared" si="8"/>
        <v>51616</v>
      </c>
      <c r="L223" s="29">
        <f>AVERAGE(L211,L213:L215,L217:L221)</f>
        <v>10.80111111111111</v>
      </c>
      <c r="M223" s="31"/>
    </row>
    <row r="224" spans="1:13" ht="15" thickBot="1" x14ac:dyDescent="0.25">
      <c r="A224" s="134" t="s">
        <v>366</v>
      </c>
      <c r="B224" s="134" t="s">
        <v>56</v>
      </c>
      <c r="C224" s="36" t="s">
        <v>687</v>
      </c>
      <c r="D224" s="53" t="s">
        <v>40</v>
      </c>
      <c r="E224" s="54">
        <v>42638</v>
      </c>
      <c r="F224" s="54">
        <v>42668</v>
      </c>
      <c r="G224" s="55">
        <v>47200</v>
      </c>
      <c r="H224" s="56"/>
      <c r="I224" s="55">
        <v>0</v>
      </c>
      <c r="J224" s="56"/>
      <c r="K224" s="55">
        <v>0</v>
      </c>
      <c r="L224" s="57">
        <v>0</v>
      </c>
      <c r="M224" s="58" t="s">
        <v>688</v>
      </c>
    </row>
    <row r="225" spans="1:13" ht="15" thickBot="1" x14ac:dyDescent="0.25">
      <c r="A225" s="135"/>
      <c r="B225" s="135"/>
      <c r="C225" s="36" t="s">
        <v>689</v>
      </c>
      <c r="D225" s="53" t="s">
        <v>40</v>
      </c>
      <c r="E225" s="54">
        <v>42639</v>
      </c>
      <c r="F225" s="54">
        <v>42672</v>
      </c>
      <c r="G225" s="55">
        <v>167560</v>
      </c>
      <c r="H225" s="56"/>
      <c r="I225" s="55">
        <v>0</v>
      </c>
      <c r="J225" s="56"/>
      <c r="K225" s="55">
        <v>0</v>
      </c>
      <c r="L225" s="57">
        <v>0</v>
      </c>
      <c r="M225" s="58" t="s">
        <v>688</v>
      </c>
    </row>
    <row r="226" spans="1:13" ht="15" thickBot="1" x14ac:dyDescent="0.25">
      <c r="A226" s="135"/>
      <c r="B226" s="135"/>
      <c r="C226" s="36" t="s">
        <v>690</v>
      </c>
      <c r="D226" s="53" t="s">
        <v>40</v>
      </c>
      <c r="E226" s="54">
        <v>42647</v>
      </c>
      <c r="F226" s="54">
        <v>42678</v>
      </c>
      <c r="G226" s="55">
        <v>110330</v>
      </c>
      <c r="H226" s="56"/>
      <c r="I226" s="55">
        <v>0</v>
      </c>
      <c r="J226" s="56"/>
      <c r="K226" s="55">
        <v>0</v>
      </c>
      <c r="L226" s="57">
        <v>0</v>
      </c>
      <c r="M226" s="58" t="s">
        <v>688</v>
      </c>
    </row>
    <row r="227" spans="1:13" ht="15" thickBot="1" x14ac:dyDescent="0.25">
      <c r="A227" s="135"/>
      <c r="B227" s="135"/>
      <c r="C227" s="36" t="s">
        <v>691</v>
      </c>
      <c r="D227" s="53" t="s">
        <v>40</v>
      </c>
      <c r="E227" s="54">
        <v>42648</v>
      </c>
      <c r="F227" s="54">
        <v>42679</v>
      </c>
      <c r="G227" s="55">
        <v>157648</v>
      </c>
      <c r="H227" s="56"/>
      <c r="I227" s="55">
        <v>0</v>
      </c>
      <c r="J227" s="56"/>
      <c r="K227" s="55">
        <v>0</v>
      </c>
      <c r="L227" s="57">
        <v>0</v>
      </c>
      <c r="M227" s="58" t="s">
        <v>688</v>
      </c>
    </row>
    <row r="228" spans="1:13" ht="15" thickBot="1" x14ac:dyDescent="0.25">
      <c r="A228" s="135"/>
      <c r="B228" s="135"/>
      <c r="C228" s="36" t="s">
        <v>692</v>
      </c>
      <c r="D228" s="53" t="s">
        <v>40</v>
      </c>
      <c r="E228" s="54">
        <v>42648</v>
      </c>
      <c r="F228" s="54">
        <v>42679</v>
      </c>
      <c r="G228" s="55">
        <v>54870</v>
      </c>
      <c r="H228" s="56"/>
      <c r="I228" s="55">
        <v>0</v>
      </c>
      <c r="J228" s="56"/>
      <c r="K228" s="55">
        <v>0</v>
      </c>
      <c r="L228" s="57">
        <v>0</v>
      </c>
      <c r="M228" s="58" t="s">
        <v>688</v>
      </c>
    </row>
    <row r="229" spans="1:13" ht="15" thickBot="1" x14ac:dyDescent="0.25">
      <c r="A229" s="135"/>
      <c r="B229" s="135"/>
      <c r="C229" s="36" t="s">
        <v>693</v>
      </c>
      <c r="D229" s="53" t="s">
        <v>40</v>
      </c>
      <c r="E229" s="54">
        <v>42647</v>
      </c>
      <c r="F229" s="54">
        <v>42678</v>
      </c>
      <c r="G229" s="55">
        <v>174640</v>
      </c>
      <c r="H229" s="56"/>
      <c r="I229" s="55">
        <v>0</v>
      </c>
      <c r="J229" s="56"/>
      <c r="K229" s="55">
        <v>0</v>
      </c>
      <c r="L229" s="57">
        <v>0</v>
      </c>
      <c r="M229" s="58" t="s">
        <v>688</v>
      </c>
    </row>
    <row r="230" spans="1:13" ht="15" thickBot="1" x14ac:dyDescent="0.25">
      <c r="A230" s="135"/>
      <c r="B230" s="135"/>
      <c r="C230" s="36" t="s">
        <v>694</v>
      </c>
      <c r="D230" s="53" t="s">
        <v>40</v>
      </c>
      <c r="E230" s="54">
        <v>42648</v>
      </c>
      <c r="F230" s="54">
        <v>42679</v>
      </c>
      <c r="G230" s="55">
        <v>53100</v>
      </c>
      <c r="H230" s="56"/>
      <c r="I230" s="55">
        <v>0</v>
      </c>
      <c r="J230" s="56"/>
      <c r="K230" s="55">
        <v>0</v>
      </c>
      <c r="L230" s="57">
        <v>0</v>
      </c>
      <c r="M230" s="58" t="s">
        <v>688</v>
      </c>
    </row>
    <row r="231" spans="1:13" ht="15" thickBot="1" x14ac:dyDescent="0.25">
      <c r="A231" s="135"/>
      <c r="B231" s="135"/>
      <c r="C231" s="36" t="s">
        <v>695</v>
      </c>
      <c r="D231" s="53" t="s">
        <v>40</v>
      </c>
      <c r="E231" s="54">
        <v>42649</v>
      </c>
      <c r="F231" s="54">
        <v>42680</v>
      </c>
      <c r="G231" s="55">
        <v>31860</v>
      </c>
      <c r="H231" s="56"/>
      <c r="I231" s="55">
        <v>0</v>
      </c>
      <c r="J231" s="56"/>
      <c r="K231" s="55">
        <v>0</v>
      </c>
      <c r="L231" s="57">
        <v>0</v>
      </c>
      <c r="M231" s="58" t="s">
        <v>688</v>
      </c>
    </row>
    <row r="232" spans="1:13" ht="57.75" thickBot="1" x14ac:dyDescent="0.25">
      <c r="A232" s="135"/>
      <c r="B232" s="135"/>
      <c r="C232" s="36" t="s">
        <v>696</v>
      </c>
      <c r="D232" s="59" t="s">
        <v>40</v>
      </c>
      <c r="E232" s="54">
        <v>42584</v>
      </c>
      <c r="F232" s="54">
        <v>42675</v>
      </c>
      <c r="G232" s="55">
        <v>4124100</v>
      </c>
      <c r="H232" s="56"/>
      <c r="I232" s="55"/>
      <c r="J232" s="60">
        <v>1148673.45</v>
      </c>
      <c r="K232" s="60">
        <v>1148673.45</v>
      </c>
      <c r="L232" s="60">
        <v>1148673.45</v>
      </c>
      <c r="M232" s="58" t="s">
        <v>688</v>
      </c>
    </row>
    <row r="233" spans="1:13" s="50" customFormat="1" ht="29.25" thickBot="1" x14ac:dyDescent="0.25">
      <c r="A233" s="135"/>
      <c r="B233" s="135"/>
      <c r="C233" s="36" t="s">
        <v>697</v>
      </c>
      <c r="D233" s="59" t="s">
        <v>40</v>
      </c>
      <c r="E233" s="61">
        <v>42636</v>
      </c>
      <c r="F233" s="62">
        <v>42697</v>
      </c>
      <c r="G233" s="55">
        <v>627760</v>
      </c>
      <c r="H233" s="56"/>
      <c r="I233" s="55">
        <v>0</v>
      </c>
      <c r="J233" s="56"/>
      <c r="K233" s="55">
        <v>0</v>
      </c>
      <c r="L233" s="57">
        <v>0</v>
      </c>
      <c r="M233" s="58" t="s">
        <v>688</v>
      </c>
    </row>
    <row r="234" spans="1:13" s="50" customFormat="1" ht="29.25" thickBot="1" x14ac:dyDescent="0.25">
      <c r="A234" s="135"/>
      <c r="B234" s="135"/>
      <c r="C234" s="36" t="s">
        <v>698</v>
      </c>
      <c r="D234" s="59" t="s">
        <v>40</v>
      </c>
      <c r="E234" s="61">
        <v>42636</v>
      </c>
      <c r="F234" s="62">
        <v>42697</v>
      </c>
      <c r="G234" s="55">
        <v>676140</v>
      </c>
      <c r="H234" s="56"/>
      <c r="I234" s="55">
        <v>0</v>
      </c>
      <c r="J234" s="56"/>
      <c r="K234" s="55">
        <v>0</v>
      </c>
      <c r="L234" s="57">
        <v>0</v>
      </c>
      <c r="M234" s="58" t="s">
        <v>688</v>
      </c>
    </row>
    <row r="235" spans="1:13" s="50" customFormat="1" ht="15" thickBot="1" x14ac:dyDescent="0.25">
      <c r="A235" s="135"/>
      <c r="B235" s="135"/>
      <c r="C235" s="36" t="s">
        <v>699</v>
      </c>
      <c r="D235" s="59" t="s">
        <v>40</v>
      </c>
      <c r="E235" s="61">
        <v>42636</v>
      </c>
      <c r="F235" s="62">
        <v>42697</v>
      </c>
      <c r="G235" s="55">
        <v>372880</v>
      </c>
      <c r="H235" s="56"/>
      <c r="I235" s="55">
        <v>0</v>
      </c>
      <c r="J235" s="56"/>
      <c r="K235" s="55">
        <v>0</v>
      </c>
      <c r="L235" s="57">
        <v>0</v>
      </c>
      <c r="M235" s="58" t="s">
        <v>688</v>
      </c>
    </row>
    <row r="236" spans="1:13" s="50" customFormat="1" ht="15" thickBot="1" x14ac:dyDescent="0.25">
      <c r="A236" s="135"/>
      <c r="B236" s="135"/>
      <c r="C236" s="36" t="s">
        <v>700</v>
      </c>
      <c r="D236" s="59" t="s">
        <v>40</v>
      </c>
      <c r="E236" s="61">
        <v>42636</v>
      </c>
      <c r="F236" s="62">
        <v>42697</v>
      </c>
      <c r="G236" s="55">
        <v>372060</v>
      </c>
      <c r="H236" s="56"/>
      <c r="I236" s="55">
        <v>0</v>
      </c>
      <c r="J236" s="56"/>
      <c r="K236" s="55">
        <v>0</v>
      </c>
      <c r="L236" s="57">
        <v>0</v>
      </c>
      <c r="M236" s="58" t="s">
        <v>688</v>
      </c>
    </row>
    <row r="237" spans="1:13" ht="15" thickBot="1" x14ac:dyDescent="0.25">
      <c r="A237" s="135"/>
      <c r="B237" s="136"/>
      <c r="C237" s="52" t="s">
        <v>701</v>
      </c>
      <c r="D237" s="59" t="s">
        <v>40</v>
      </c>
      <c r="E237" s="61">
        <v>42640</v>
      </c>
      <c r="F237" s="62">
        <v>42701</v>
      </c>
      <c r="G237" s="55">
        <v>377600</v>
      </c>
      <c r="H237" s="56"/>
      <c r="I237" s="55">
        <v>0</v>
      </c>
      <c r="J237" s="56"/>
      <c r="K237" s="55">
        <v>0</v>
      </c>
      <c r="L237" s="57">
        <v>0</v>
      </c>
      <c r="M237" s="58" t="s">
        <v>688</v>
      </c>
    </row>
    <row r="238" spans="1:13" ht="15" thickBot="1" x14ac:dyDescent="0.25">
      <c r="A238" s="136"/>
      <c r="B238" s="139" t="s">
        <v>56</v>
      </c>
      <c r="C238" s="140"/>
      <c r="D238" s="140"/>
      <c r="E238" s="140"/>
      <c r="F238" s="141"/>
      <c r="G238" s="26">
        <f>SUM(G224:G237)</f>
        <v>7347748</v>
      </c>
      <c r="H238" s="26">
        <f t="shared" ref="H238:K238" si="9">SUM(H224:H237)</f>
        <v>0</v>
      </c>
      <c r="I238" s="26">
        <f t="shared" si="9"/>
        <v>0</v>
      </c>
      <c r="J238" s="26">
        <f t="shared" si="9"/>
        <v>1148673.45</v>
      </c>
      <c r="K238" s="26">
        <f t="shared" si="9"/>
        <v>1148673.45</v>
      </c>
      <c r="L238" s="26">
        <f>AVERAGE(L224:L237)</f>
        <v>82048.103571428568</v>
      </c>
      <c r="M238" s="27"/>
    </row>
    <row r="239" spans="1:13" s="32" customFormat="1" ht="15" thickBot="1" x14ac:dyDescent="0.25">
      <c r="A239" s="128" t="s">
        <v>366</v>
      </c>
      <c r="B239" s="129"/>
      <c r="C239" s="129"/>
      <c r="D239" s="129"/>
      <c r="E239" s="129"/>
      <c r="F239" s="130"/>
      <c r="G239" s="28">
        <v>7347748</v>
      </c>
      <c r="H239" s="31">
        <v>0</v>
      </c>
      <c r="I239" s="29">
        <v>0</v>
      </c>
      <c r="J239" s="28">
        <v>1148673</v>
      </c>
      <c r="K239" s="29">
        <v>1148673</v>
      </c>
      <c r="L239" s="30">
        <v>82</v>
      </c>
      <c r="M239" s="31"/>
    </row>
    <row r="240" spans="1:13" ht="15" thickBot="1" x14ac:dyDescent="0.25">
      <c r="A240" s="40"/>
      <c r="B240" s="139"/>
      <c r="C240" s="140"/>
      <c r="D240" s="140"/>
      <c r="E240" s="140"/>
      <c r="F240" s="141"/>
      <c r="G240" s="122" t="s">
        <v>665</v>
      </c>
      <c r="H240" s="123"/>
      <c r="I240" s="123"/>
      <c r="J240" s="123"/>
      <c r="K240" s="123"/>
      <c r="L240" s="123"/>
      <c r="M240" s="124"/>
    </row>
    <row r="241" spans="1:13" s="32" customFormat="1" ht="15" thickBot="1" x14ac:dyDescent="0.25">
      <c r="A241" s="128" t="s">
        <v>367</v>
      </c>
      <c r="B241" s="129"/>
      <c r="C241" s="129"/>
      <c r="D241" s="129"/>
      <c r="E241" s="129"/>
      <c r="F241" s="130"/>
      <c r="G241" s="29"/>
      <c r="H241" s="31"/>
      <c r="I241" s="29"/>
      <c r="J241" s="31"/>
      <c r="K241" s="29"/>
      <c r="L241" s="30"/>
      <c r="M241" s="31"/>
    </row>
    <row r="242" spans="1:13" ht="15" thickBot="1" x14ac:dyDescent="0.25">
      <c r="A242" s="154" t="s">
        <v>368</v>
      </c>
      <c r="B242" s="137" t="s">
        <v>56</v>
      </c>
      <c r="C242" s="21" t="s">
        <v>369</v>
      </c>
      <c r="D242" s="22" t="s">
        <v>40</v>
      </c>
      <c r="E242" s="23" t="s">
        <v>370</v>
      </c>
      <c r="F242" s="23" t="s">
        <v>371</v>
      </c>
      <c r="G242" s="24">
        <v>85000</v>
      </c>
      <c r="H242" s="24">
        <v>1</v>
      </c>
      <c r="I242" s="24">
        <v>0</v>
      </c>
      <c r="J242" s="24">
        <v>0</v>
      </c>
      <c r="K242" s="24">
        <v>0</v>
      </c>
      <c r="L242" s="25">
        <v>0</v>
      </c>
      <c r="M242" s="23" t="s">
        <v>166</v>
      </c>
    </row>
    <row r="243" spans="1:13" ht="15" thickBot="1" x14ac:dyDescent="0.25">
      <c r="A243" s="155"/>
      <c r="B243" s="142"/>
      <c r="C243" s="21" t="s">
        <v>373</v>
      </c>
      <c r="D243" s="22" t="s">
        <v>38</v>
      </c>
      <c r="E243" s="23" t="s">
        <v>76</v>
      </c>
      <c r="F243" s="23" t="s">
        <v>29</v>
      </c>
      <c r="G243" s="24">
        <v>55000</v>
      </c>
      <c r="H243" s="24">
        <v>0</v>
      </c>
      <c r="I243" s="24">
        <v>0</v>
      </c>
      <c r="J243" s="24">
        <v>0</v>
      </c>
      <c r="K243" s="24">
        <v>0</v>
      </c>
      <c r="L243" s="25">
        <v>0</v>
      </c>
      <c r="M243" s="23" t="s">
        <v>84</v>
      </c>
    </row>
    <row r="244" spans="1:13" ht="15" thickBot="1" x14ac:dyDescent="0.25">
      <c r="A244" s="155"/>
      <c r="B244" s="142"/>
      <c r="C244" s="21" t="s">
        <v>374</v>
      </c>
      <c r="D244" s="22" t="s">
        <v>38</v>
      </c>
      <c r="E244" s="23" t="s">
        <v>76</v>
      </c>
      <c r="F244" s="23" t="s">
        <v>375</v>
      </c>
      <c r="G244" s="24">
        <v>5500000</v>
      </c>
      <c r="H244" s="24">
        <v>550000</v>
      </c>
      <c r="I244" s="24">
        <v>0</v>
      </c>
      <c r="J244" s="24">
        <v>0</v>
      </c>
      <c r="K244" s="24">
        <v>0</v>
      </c>
      <c r="L244" s="25">
        <v>0</v>
      </c>
      <c r="M244" s="23" t="s">
        <v>84</v>
      </c>
    </row>
    <row r="245" spans="1:13" ht="15" thickBot="1" x14ac:dyDescent="0.25">
      <c r="A245" s="155"/>
      <c r="B245" s="142"/>
      <c r="C245" s="21" t="s">
        <v>376</v>
      </c>
      <c r="D245" s="22" t="s">
        <v>40</v>
      </c>
      <c r="E245" s="23" t="s">
        <v>76</v>
      </c>
      <c r="F245" s="23" t="s">
        <v>29</v>
      </c>
      <c r="G245" s="24">
        <v>3000000</v>
      </c>
      <c r="H245" s="24">
        <v>300000</v>
      </c>
      <c r="I245" s="24">
        <v>0</v>
      </c>
      <c r="J245" s="24">
        <v>0</v>
      </c>
      <c r="K245" s="24">
        <v>0</v>
      </c>
      <c r="L245" s="25">
        <v>0</v>
      </c>
      <c r="M245" s="23" t="s">
        <v>84</v>
      </c>
    </row>
    <row r="246" spans="1:13" ht="15" thickBot="1" x14ac:dyDescent="0.25">
      <c r="A246" s="155"/>
      <c r="B246" s="142"/>
      <c r="C246" s="21" t="s">
        <v>377</v>
      </c>
      <c r="D246" s="22" t="s">
        <v>40</v>
      </c>
      <c r="E246" s="23" t="s">
        <v>76</v>
      </c>
      <c r="F246" s="23" t="s">
        <v>29</v>
      </c>
      <c r="G246" s="24">
        <v>60000</v>
      </c>
      <c r="H246" s="24">
        <v>60000</v>
      </c>
      <c r="I246" s="24">
        <v>0</v>
      </c>
      <c r="J246" s="24">
        <v>0</v>
      </c>
      <c r="K246" s="24">
        <v>0</v>
      </c>
      <c r="L246" s="25">
        <v>0</v>
      </c>
      <c r="M246" s="23" t="s">
        <v>84</v>
      </c>
    </row>
    <row r="247" spans="1:13" ht="15" thickBot="1" x14ac:dyDescent="0.25">
      <c r="A247" s="155"/>
      <c r="B247" s="142"/>
      <c r="C247" s="21" t="s">
        <v>378</v>
      </c>
      <c r="D247" s="22" t="s">
        <v>35</v>
      </c>
      <c r="E247" s="23" t="s">
        <v>76</v>
      </c>
      <c r="F247" s="23" t="s">
        <v>29</v>
      </c>
      <c r="G247" s="24">
        <v>55000</v>
      </c>
      <c r="H247" s="24">
        <v>55000</v>
      </c>
      <c r="I247" s="24">
        <v>0</v>
      </c>
      <c r="J247" s="24">
        <v>0</v>
      </c>
      <c r="K247" s="24">
        <v>0</v>
      </c>
      <c r="L247" s="25">
        <v>0</v>
      </c>
      <c r="M247" s="23" t="s">
        <v>84</v>
      </c>
    </row>
    <row r="248" spans="1:13" ht="15" thickBot="1" x14ac:dyDescent="0.25">
      <c r="A248" s="155"/>
      <c r="B248" s="142"/>
      <c r="C248" s="21" t="s">
        <v>379</v>
      </c>
      <c r="D248" s="22" t="s">
        <v>35</v>
      </c>
      <c r="E248" s="23" t="s">
        <v>76</v>
      </c>
      <c r="F248" s="23" t="s">
        <v>375</v>
      </c>
      <c r="G248" s="24">
        <v>3000000</v>
      </c>
      <c r="H248" s="24">
        <v>300000</v>
      </c>
      <c r="I248" s="24">
        <v>0</v>
      </c>
      <c r="J248" s="24">
        <v>0</v>
      </c>
      <c r="K248" s="24">
        <v>0</v>
      </c>
      <c r="L248" s="25">
        <v>0</v>
      </c>
      <c r="M248" s="23" t="s">
        <v>84</v>
      </c>
    </row>
    <row r="249" spans="1:13" ht="15" thickBot="1" x14ac:dyDescent="0.25">
      <c r="A249" s="155"/>
      <c r="B249" s="142"/>
      <c r="C249" s="21" t="s">
        <v>380</v>
      </c>
      <c r="D249" s="22" t="s">
        <v>38</v>
      </c>
      <c r="E249" s="23" t="s">
        <v>381</v>
      </c>
      <c r="F249" s="23" t="s">
        <v>382</v>
      </c>
      <c r="G249" s="24">
        <v>3971502</v>
      </c>
      <c r="H249" s="24">
        <v>0</v>
      </c>
      <c r="I249" s="24">
        <v>1278511</v>
      </c>
      <c r="J249" s="24">
        <v>862000</v>
      </c>
      <c r="K249" s="24">
        <v>2140511</v>
      </c>
      <c r="L249" s="25">
        <v>53.9</v>
      </c>
      <c r="M249" s="23" t="s">
        <v>753</v>
      </c>
    </row>
    <row r="250" spans="1:13" ht="15" thickBot="1" x14ac:dyDescent="0.25">
      <c r="A250" s="155"/>
      <c r="B250" s="138"/>
      <c r="C250" s="21" t="s">
        <v>383</v>
      </c>
      <c r="D250" s="22" t="s">
        <v>40</v>
      </c>
      <c r="E250" s="23" t="s">
        <v>384</v>
      </c>
      <c r="F250" s="23" t="s">
        <v>371</v>
      </c>
      <c r="G250" s="24">
        <v>4600000</v>
      </c>
      <c r="H250" s="24">
        <v>75000</v>
      </c>
      <c r="I250" s="24">
        <v>0</v>
      </c>
      <c r="J250" s="24">
        <v>0</v>
      </c>
      <c r="K250" s="24">
        <v>0</v>
      </c>
      <c r="L250" s="25">
        <v>0</v>
      </c>
      <c r="M250" s="23" t="s">
        <v>84</v>
      </c>
    </row>
    <row r="251" spans="1:13" s="32" customFormat="1" ht="15" thickBot="1" x14ac:dyDescent="0.25">
      <c r="A251" s="128" t="s">
        <v>368</v>
      </c>
      <c r="B251" s="129"/>
      <c r="C251" s="129"/>
      <c r="D251" s="129"/>
      <c r="E251" s="129"/>
      <c r="F251" s="130"/>
      <c r="G251" s="29">
        <f>SUM(G242:G250)</f>
        <v>20326502</v>
      </c>
      <c r="H251" s="29">
        <f>SUM(H242:H250)</f>
        <v>1340001</v>
      </c>
      <c r="I251" s="29">
        <f>SUM(I242:I250)</f>
        <v>1278511</v>
      </c>
      <c r="J251" s="29">
        <f>SUM(J242:J250)</f>
        <v>862000</v>
      </c>
      <c r="K251" s="29">
        <f>SUM(K242:K250)</f>
        <v>2140511</v>
      </c>
      <c r="L251" s="29">
        <f>AVERAGE(L242:L250)</f>
        <v>5.9888888888888889</v>
      </c>
      <c r="M251" s="31"/>
    </row>
    <row r="252" spans="1:13" ht="16.5" thickBot="1" x14ac:dyDescent="0.3">
      <c r="A252" s="134" t="s">
        <v>385</v>
      </c>
      <c r="B252" s="22" t="s">
        <v>108</v>
      </c>
      <c r="C252" s="105" t="s">
        <v>759</v>
      </c>
      <c r="D252" s="22" t="s">
        <v>40</v>
      </c>
      <c r="E252" s="107">
        <v>41841</v>
      </c>
      <c r="F252" s="107">
        <v>42587</v>
      </c>
      <c r="G252" s="109">
        <v>24200205.808199998</v>
      </c>
      <c r="H252" s="111">
        <v>5833055.5909999991</v>
      </c>
      <c r="I252" s="110">
        <v>18367150.217199996</v>
      </c>
      <c r="J252" s="24">
        <v>3556092</v>
      </c>
      <c r="K252" s="24">
        <v>4211622</v>
      </c>
      <c r="L252" s="25">
        <v>61.27</v>
      </c>
      <c r="M252" s="96" t="s">
        <v>55</v>
      </c>
    </row>
    <row r="253" spans="1:13" ht="16.5" thickBot="1" x14ac:dyDescent="0.3">
      <c r="A253" s="135"/>
      <c r="B253" s="137" t="s">
        <v>133</v>
      </c>
      <c r="C253" s="105" t="s">
        <v>760</v>
      </c>
      <c r="D253" s="22" t="s">
        <v>40</v>
      </c>
      <c r="E253" s="108">
        <v>20112015</v>
      </c>
      <c r="F253" s="107">
        <v>42720</v>
      </c>
      <c r="G253" s="109">
        <v>8697260.5285999998</v>
      </c>
      <c r="H253" s="111">
        <v>8350139.7515999982</v>
      </c>
      <c r="I253" s="110">
        <v>347120.777</v>
      </c>
      <c r="J253" s="24">
        <v>4102000</v>
      </c>
      <c r="K253" s="24">
        <v>13230896</v>
      </c>
      <c r="L253" s="25">
        <v>66.150000000000006</v>
      </c>
      <c r="M253" s="96" t="s">
        <v>55</v>
      </c>
    </row>
    <row r="254" spans="1:13" ht="16.5" thickBot="1" x14ac:dyDescent="0.3">
      <c r="A254" s="135"/>
      <c r="B254" s="142"/>
      <c r="C254" s="105" t="s">
        <v>761</v>
      </c>
      <c r="D254" s="22" t="s">
        <v>40</v>
      </c>
      <c r="E254" s="107">
        <v>42129</v>
      </c>
      <c r="F254" s="107">
        <v>42576</v>
      </c>
      <c r="G254" s="109">
        <v>7861600.6355999997</v>
      </c>
      <c r="H254" s="111">
        <v>2550689.0855999999</v>
      </c>
      <c r="I254" s="110">
        <v>5310911.55</v>
      </c>
      <c r="J254" s="24">
        <v>4650000</v>
      </c>
      <c r="K254" s="24">
        <v>5816038</v>
      </c>
      <c r="L254" s="25">
        <v>90.26</v>
      </c>
      <c r="M254" s="96" t="s">
        <v>55</v>
      </c>
    </row>
    <row r="255" spans="1:13" s="71" customFormat="1" ht="32.25" thickBot="1" x14ac:dyDescent="0.3">
      <c r="A255" s="135"/>
      <c r="B255" s="142"/>
      <c r="C255" s="106" t="s">
        <v>762</v>
      </c>
      <c r="D255" s="100" t="s">
        <v>38</v>
      </c>
      <c r="E255" s="107">
        <v>41963</v>
      </c>
      <c r="F255" s="107">
        <v>42640</v>
      </c>
      <c r="G255" s="109">
        <v>9903239.0781999994</v>
      </c>
      <c r="H255" s="111">
        <v>3794636.0822000001</v>
      </c>
      <c r="I255" s="110">
        <v>6108602.9960000003</v>
      </c>
      <c r="J255" s="97"/>
      <c r="K255" s="97"/>
      <c r="L255" s="98"/>
      <c r="M255" s="96"/>
    </row>
    <row r="256" spans="1:13" ht="16.5" thickBot="1" x14ac:dyDescent="0.3">
      <c r="A256" s="135"/>
      <c r="B256" s="138"/>
      <c r="C256" s="105" t="s">
        <v>763</v>
      </c>
      <c r="D256" s="100" t="s">
        <v>40</v>
      </c>
      <c r="E256" s="107">
        <v>42725</v>
      </c>
      <c r="F256" s="107">
        <v>42550</v>
      </c>
      <c r="G256" s="109">
        <v>3061984.36</v>
      </c>
      <c r="H256" s="111">
        <v>3061984.36</v>
      </c>
      <c r="I256" s="110">
        <v>0</v>
      </c>
      <c r="J256" s="24">
        <v>2100500</v>
      </c>
      <c r="K256" s="24">
        <v>4726744</v>
      </c>
      <c r="L256" s="25">
        <v>47.27</v>
      </c>
      <c r="M256" s="96" t="s">
        <v>55</v>
      </c>
    </row>
    <row r="257" spans="1:13" ht="15" thickBot="1" x14ac:dyDescent="0.25">
      <c r="A257" s="136"/>
      <c r="B257" s="139" t="s">
        <v>133</v>
      </c>
      <c r="C257" s="140"/>
      <c r="D257" s="140"/>
      <c r="E257" s="140"/>
      <c r="F257" s="141"/>
      <c r="G257" s="26">
        <f>SUM(G252:G256)</f>
        <v>53724290.410599992</v>
      </c>
      <c r="H257" s="26">
        <f t="shared" ref="H257:K257" si="10">SUM(H252:H256)</f>
        <v>23590504.870399997</v>
      </c>
      <c r="I257" s="26">
        <f t="shared" si="10"/>
        <v>30133785.540199995</v>
      </c>
      <c r="J257" s="26">
        <f t="shared" si="10"/>
        <v>14408592</v>
      </c>
      <c r="K257" s="26">
        <f t="shared" si="10"/>
        <v>27985300</v>
      </c>
      <c r="L257" s="26">
        <f>AVERAGE(L252:L256)</f>
        <v>66.237499999999997</v>
      </c>
      <c r="M257" s="27"/>
    </row>
    <row r="258" spans="1:13" s="32" customFormat="1" ht="21.75" customHeight="1" thickBot="1" x14ac:dyDescent="0.25">
      <c r="A258" s="128" t="s">
        <v>385</v>
      </c>
      <c r="B258" s="129"/>
      <c r="C258" s="129"/>
      <c r="D258" s="129"/>
      <c r="E258" s="129"/>
      <c r="F258" s="130"/>
      <c r="G258" s="29">
        <v>53724290</v>
      </c>
      <c r="H258" s="29">
        <v>23590505</v>
      </c>
      <c r="I258" s="29">
        <v>30133786</v>
      </c>
      <c r="J258" s="29">
        <v>14408592</v>
      </c>
      <c r="K258" s="29">
        <v>27985300</v>
      </c>
      <c r="L258" s="30">
        <v>66</v>
      </c>
      <c r="M258" s="31"/>
    </row>
    <row r="259" spans="1:13" ht="43.5" thickBot="1" x14ac:dyDescent="0.25">
      <c r="A259" s="134" t="s">
        <v>386</v>
      </c>
      <c r="B259" s="63" t="s">
        <v>181</v>
      </c>
      <c r="C259" s="65" t="s">
        <v>387</v>
      </c>
      <c r="D259" s="22" t="s">
        <v>388</v>
      </c>
      <c r="E259" s="41">
        <v>42461</v>
      </c>
      <c r="F259" s="41">
        <v>43100</v>
      </c>
      <c r="G259" s="24">
        <v>3213100</v>
      </c>
      <c r="H259" s="64">
        <v>3213100</v>
      </c>
      <c r="I259" s="24">
        <v>0</v>
      </c>
      <c r="J259" s="24">
        <v>3116400</v>
      </c>
      <c r="K259" s="64">
        <v>3116400</v>
      </c>
      <c r="L259" s="25">
        <v>15.91</v>
      </c>
      <c r="M259" s="23" t="s">
        <v>186</v>
      </c>
    </row>
    <row r="260" spans="1:13" ht="29.25" thickBot="1" x14ac:dyDescent="0.25">
      <c r="A260" s="135"/>
      <c r="B260" s="66" t="s">
        <v>56</v>
      </c>
      <c r="C260" s="65" t="s">
        <v>389</v>
      </c>
      <c r="D260" s="22" t="s">
        <v>52</v>
      </c>
      <c r="E260" s="41">
        <v>42632</v>
      </c>
      <c r="F260" s="41">
        <v>42691</v>
      </c>
      <c r="G260" s="24">
        <v>160480</v>
      </c>
      <c r="H260" s="64">
        <v>160480</v>
      </c>
      <c r="I260" s="24">
        <v>0</v>
      </c>
      <c r="J260" s="89" t="s">
        <v>754</v>
      </c>
      <c r="K260" s="89" t="s">
        <v>755</v>
      </c>
      <c r="L260" s="25">
        <v>0</v>
      </c>
      <c r="M260" s="23" t="s">
        <v>60</v>
      </c>
    </row>
    <row r="261" spans="1:13" s="32" customFormat="1" ht="15" thickBot="1" x14ac:dyDescent="0.25">
      <c r="A261" s="128" t="s">
        <v>386</v>
      </c>
      <c r="B261" s="129"/>
      <c r="C261" s="129"/>
      <c r="D261" s="129"/>
      <c r="E261" s="129"/>
      <c r="F261" s="130"/>
      <c r="G261" s="29">
        <f t="shared" ref="G261:L261" si="11">SUM(G259:G259,G260:G260)</f>
        <v>3373580</v>
      </c>
      <c r="H261" s="29">
        <f t="shared" si="11"/>
        <v>3373580</v>
      </c>
      <c r="I261" s="29">
        <f t="shared" si="11"/>
        <v>0</v>
      </c>
      <c r="J261" s="29">
        <v>3192573</v>
      </c>
      <c r="K261" s="29">
        <v>3192573</v>
      </c>
      <c r="L261" s="29">
        <f t="shared" si="11"/>
        <v>15.91</v>
      </c>
      <c r="M261" s="31"/>
    </row>
    <row r="262" spans="1:13" ht="15" thickBot="1" x14ac:dyDescent="0.25">
      <c r="A262" s="134" t="s">
        <v>391</v>
      </c>
      <c r="B262" s="137" t="s">
        <v>133</v>
      </c>
      <c r="C262" s="21" t="s">
        <v>392</v>
      </c>
      <c r="D262" s="22" t="s">
        <v>40</v>
      </c>
      <c r="E262" s="23" t="s">
        <v>393</v>
      </c>
      <c r="F262" s="23" t="s">
        <v>252</v>
      </c>
      <c r="G262" s="24">
        <v>1588000</v>
      </c>
      <c r="H262" s="24">
        <v>915892</v>
      </c>
      <c r="I262" s="24">
        <v>672108</v>
      </c>
      <c r="J262" s="24">
        <v>633809</v>
      </c>
      <c r="K262" s="24">
        <v>1305917</v>
      </c>
      <c r="L262" s="25">
        <v>82.24</v>
      </c>
      <c r="M262" s="88" t="s">
        <v>55</v>
      </c>
    </row>
    <row r="263" spans="1:13" ht="15" thickBot="1" x14ac:dyDescent="0.25">
      <c r="A263" s="135"/>
      <c r="B263" s="142"/>
      <c r="C263" s="21" t="s">
        <v>394</v>
      </c>
      <c r="D263" s="22" t="s">
        <v>40</v>
      </c>
      <c r="E263" s="23" t="s">
        <v>103</v>
      </c>
      <c r="F263" s="23" t="s">
        <v>395</v>
      </c>
      <c r="G263" s="24">
        <v>2419811</v>
      </c>
      <c r="H263" s="24">
        <v>1170665</v>
      </c>
      <c r="I263" s="24">
        <v>1244144</v>
      </c>
      <c r="J263" s="24">
        <v>772357</v>
      </c>
      <c r="K263" s="24">
        <v>2016501</v>
      </c>
      <c r="L263" s="25">
        <v>83.33</v>
      </c>
      <c r="M263" s="88" t="s">
        <v>55</v>
      </c>
    </row>
    <row r="264" spans="1:13" ht="15" thickBot="1" x14ac:dyDescent="0.25">
      <c r="A264" s="135"/>
      <c r="B264" s="142"/>
      <c r="C264" s="21" t="s">
        <v>396</v>
      </c>
      <c r="D264" s="22" t="s">
        <v>40</v>
      </c>
      <c r="E264" s="23" t="s">
        <v>63</v>
      </c>
      <c r="F264" s="23" t="s">
        <v>267</v>
      </c>
      <c r="G264" s="24">
        <v>1729000</v>
      </c>
      <c r="H264" s="24">
        <v>1729000</v>
      </c>
      <c r="I264" s="24">
        <v>0</v>
      </c>
      <c r="J264" s="24">
        <v>856056</v>
      </c>
      <c r="K264" s="24">
        <v>856056</v>
      </c>
      <c r="L264" s="25">
        <v>49.51</v>
      </c>
      <c r="M264" s="88" t="s">
        <v>55</v>
      </c>
    </row>
    <row r="265" spans="1:13" ht="15" thickBot="1" x14ac:dyDescent="0.25">
      <c r="A265" s="135"/>
      <c r="B265" s="142"/>
      <c r="C265" s="21" t="s">
        <v>681</v>
      </c>
      <c r="D265" s="22" t="s">
        <v>40</v>
      </c>
      <c r="E265" s="23" t="s">
        <v>682</v>
      </c>
      <c r="F265" s="23" t="s">
        <v>683</v>
      </c>
      <c r="G265" s="24">
        <v>6750000</v>
      </c>
      <c r="H265" s="24">
        <v>1300000</v>
      </c>
      <c r="I265" s="24">
        <v>0</v>
      </c>
      <c r="J265" s="24">
        <v>0</v>
      </c>
      <c r="K265" s="24">
        <v>0</v>
      </c>
      <c r="L265" s="25">
        <v>0</v>
      </c>
      <c r="M265" s="23" t="s">
        <v>44</v>
      </c>
    </row>
    <row r="266" spans="1:13" ht="29.25" thickBot="1" x14ac:dyDescent="0.25">
      <c r="A266" s="135"/>
      <c r="B266" s="142"/>
      <c r="C266" s="21" t="s">
        <v>684</v>
      </c>
      <c r="D266" s="22" t="s">
        <v>40</v>
      </c>
      <c r="E266" s="23" t="s">
        <v>682</v>
      </c>
      <c r="F266" s="23" t="s">
        <v>683</v>
      </c>
      <c r="G266" s="24">
        <v>17150000</v>
      </c>
      <c r="H266" s="24">
        <v>2000000</v>
      </c>
      <c r="I266" s="24">
        <v>0</v>
      </c>
      <c r="J266" s="33">
        <v>0</v>
      </c>
      <c r="K266" s="24">
        <v>0</v>
      </c>
      <c r="L266" s="25">
        <v>0</v>
      </c>
      <c r="M266" s="23" t="s">
        <v>44</v>
      </c>
    </row>
    <row r="267" spans="1:13" ht="15" thickBot="1" x14ac:dyDescent="0.25">
      <c r="A267" s="135"/>
      <c r="B267" s="142"/>
      <c r="C267" s="21" t="s">
        <v>397</v>
      </c>
      <c r="D267" s="22" t="s">
        <v>35</v>
      </c>
      <c r="E267" s="23" t="s">
        <v>398</v>
      </c>
      <c r="F267" s="23" t="s">
        <v>390</v>
      </c>
      <c r="G267" s="24">
        <v>12000000</v>
      </c>
      <c r="H267" s="24">
        <v>5100000</v>
      </c>
      <c r="I267" s="24">
        <v>0</v>
      </c>
      <c r="J267" s="24">
        <v>0</v>
      </c>
      <c r="K267" s="24">
        <v>0</v>
      </c>
      <c r="L267" s="25">
        <v>0</v>
      </c>
      <c r="M267" s="23" t="s">
        <v>44</v>
      </c>
    </row>
    <row r="268" spans="1:13" ht="15" thickBot="1" x14ac:dyDescent="0.25">
      <c r="A268" s="135"/>
      <c r="B268" s="142"/>
      <c r="C268" s="21" t="s">
        <v>399</v>
      </c>
      <c r="D268" s="22" t="s">
        <v>35</v>
      </c>
      <c r="E268" s="23" t="s">
        <v>400</v>
      </c>
      <c r="F268" s="23" t="s">
        <v>401</v>
      </c>
      <c r="G268" s="24">
        <v>7343000</v>
      </c>
      <c r="H268" s="24">
        <v>2008000</v>
      </c>
      <c r="I268" s="24">
        <v>5335339</v>
      </c>
      <c r="J268" s="24">
        <v>0</v>
      </c>
      <c r="K268" s="24">
        <v>5335339</v>
      </c>
      <c r="L268" s="25">
        <v>72.66</v>
      </c>
      <c r="M268" s="23" t="s">
        <v>30</v>
      </c>
    </row>
    <row r="269" spans="1:13" ht="15" thickBot="1" x14ac:dyDescent="0.25">
      <c r="A269" s="135"/>
      <c r="B269" s="142"/>
      <c r="C269" s="21" t="s">
        <v>402</v>
      </c>
      <c r="D269" s="22" t="s">
        <v>35</v>
      </c>
      <c r="E269" s="23" t="s">
        <v>398</v>
      </c>
      <c r="F269" s="23" t="s">
        <v>179</v>
      </c>
      <c r="G269" s="24">
        <v>3254000</v>
      </c>
      <c r="H269" s="24">
        <v>2125000</v>
      </c>
      <c r="I269" s="24">
        <v>318863</v>
      </c>
      <c r="J269" s="24">
        <v>1919213</v>
      </c>
      <c r="K269" s="24">
        <v>2238076</v>
      </c>
      <c r="L269" s="25">
        <v>68.78</v>
      </c>
      <c r="M269" s="23" t="s">
        <v>30</v>
      </c>
    </row>
    <row r="270" spans="1:13" ht="15" thickBot="1" x14ac:dyDescent="0.25">
      <c r="A270" s="135"/>
      <c r="B270" s="142"/>
      <c r="C270" s="21" t="s">
        <v>403</v>
      </c>
      <c r="D270" s="22" t="s">
        <v>35</v>
      </c>
      <c r="E270" s="23" t="s">
        <v>404</v>
      </c>
      <c r="F270" s="23" t="s">
        <v>267</v>
      </c>
      <c r="G270" s="24">
        <v>2785000</v>
      </c>
      <c r="H270" s="24">
        <v>2785000</v>
      </c>
      <c r="I270" s="24">
        <v>0</v>
      </c>
      <c r="J270" s="24">
        <v>0</v>
      </c>
      <c r="K270" s="24">
        <v>0</v>
      </c>
      <c r="L270" s="25">
        <v>0</v>
      </c>
      <c r="M270" s="23" t="s">
        <v>186</v>
      </c>
    </row>
    <row r="271" spans="1:13" ht="15" thickBot="1" x14ac:dyDescent="0.25">
      <c r="A271" s="135"/>
      <c r="B271" s="142"/>
      <c r="C271" s="21" t="s">
        <v>405</v>
      </c>
      <c r="D271" s="22" t="s">
        <v>35</v>
      </c>
      <c r="E271" s="23" t="s">
        <v>245</v>
      </c>
      <c r="F271" s="23" t="s">
        <v>107</v>
      </c>
      <c r="G271" s="24">
        <v>486160</v>
      </c>
      <c r="H271" s="24">
        <v>486160</v>
      </c>
      <c r="I271" s="24">
        <v>0</v>
      </c>
      <c r="J271" s="24">
        <v>335724</v>
      </c>
      <c r="K271" s="24">
        <v>335724</v>
      </c>
      <c r="L271" s="25">
        <v>69.06</v>
      </c>
      <c r="M271" s="88" t="s">
        <v>55</v>
      </c>
    </row>
    <row r="272" spans="1:13" ht="29.25" thickBot="1" x14ac:dyDescent="0.25">
      <c r="A272" s="135"/>
      <c r="B272" s="142"/>
      <c r="C272" s="21" t="s">
        <v>406</v>
      </c>
      <c r="D272" s="22" t="s">
        <v>35</v>
      </c>
      <c r="E272" s="23" t="s">
        <v>407</v>
      </c>
      <c r="F272" s="23" t="s">
        <v>267</v>
      </c>
      <c r="G272" s="24">
        <v>2785000</v>
      </c>
      <c r="H272" s="24">
        <v>2785000</v>
      </c>
      <c r="I272" s="24">
        <v>0</v>
      </c>
      <c r="J272" s="24">
        <v>0</v>
      </c>
      <c r="K272" s="24">
        <v>0</v>
      </c>
      <c r="L272" s="25">
        <v>0</v>
      </c>
      <c r="M272" s="23" t="s">
        <v>44</v>
      </c>
    </row>
    <row r="273" spans="1:13" ht="15" thickBot="1" x14ac:dyDescent="0.25">
      <c r="A273" s="135"/>
      <c r="B273" s="142"/>
      <c r="C273" s="21" t="s">
        <v>408</v>
      </c>
      <c r="D273" s="22" t="s">
        <v>35</v>
      </c>
      <c r="E273" s="23" t="s">
        <v>409</v>
      </c>
      <c r="F273" s="23" t="s">
        <v>390</v>
      </c>
      <c r="G273" s="24">
        <v>17000000</v>
      </c>
      <c r="H273" s="24">
        <v>7225000</v>
      </c>
      <c r="I273" s="24">
        <v>0</v>
      </c>
      <c r="J273" s="24">
        <v>0</v>
      </c>
      <c r="K273" s="24">
        <v>0</v>
      </c>
      <c r="L273" s="25">
        <v>0</v>
      </c>
      <c r="M273" s="23" t="s">
        <v>60</v>
      </c>
    </row>
    <row r="274" spans="1:13" ht="15" thickBot="1" x14ac:dyDescent="0.25">
      <c r="A274" s="135"/>
      <c r="B274" s="142"/>
      <c r="C274" s="21" t="s">
        <v>685</v>
      </c>
      <c r="D274" s="22" t="s">
        <v>45</v>
      </c>
      <c r="E274" s="23" t="s">
        <v>682</v>
      </c>
      <c r="F274" s="23" t="s">
        <v>683</v>
      </c>
      <c r="G274" s="24">
        <v>17150000</v>
      </c>
      <c r="H274" s="24">
        <v>2250000</v>
      </c>
      <c r="I274" s="24">
        <v>0</v>
      </c>
      <c r="J274" s="33">
        <v>0</v>
      </c>
      <c r="K274" s="24">
        <v>0</v>
      </c>
      <c r="L274" s="25">
        <v>0</v>
      </c>
      <c r="M274" s="23" t="s">
        <v>44</v>
      </c>
    </row>
    <row r="275" spans="1:13" ht="15" thickBot="1" x14ac:dyDescent="0.25">
      <c r="A275" s="135"/>
      <c r="B275" s="142"/>
      <c r="C275" s="21" t="s">
        <v>410</v>
      </c>
      <c r="D275" s="22" t="s">
        <v>45</v>
      </c>
      <c r="E275" s="23" t="s">
        <v>63</v>
      </c>
      <c r="F275" s="23" t="s">
        <v>107</v>
      </c>
      <c r="G275" s="24">
        <v>411000</v>
      </c>
      <c r="H275" s="24">
        <v>411100</v>
      </c>
      <c r="I275" s="24">
        <v>0</v>
      </c>
      <c r="J275" s="24">
        <v>225668</v>
      </c>
      <c r="K275" s="24">
        <v>225668</v>
      </c>
      <c r="L275" s="25">
        <v>54.91</v>
      </c>
      <c r="M275" s="88" t="s">
        <v>55</v>
      </c>
    </row>
    <row r="276" spans="1:13" ht="15" thickBot="1" x14ac:dyDescent="0.25">
      <c r="A276" s="135"/>
      <c r="B276" s="142"/>
      <c r="C276" s="21" t="s">
        <v>411</v>
      </c>
      <c r="D276" s="22" t="s">
        <v>45</v>
      </c>
      <c r="E276" s="23" t="s">
        <v>183</v>
      </c>
      <c r="F276" s="23" t="s">
        <v>412</v>
      </c>
      <c r="G276" s="24">
        <v>2124000</v>
      </c>
      <c r="H276" s="24">
        <v>1000000</v>
      </c>
      <c r="I276" s="24">
        <v>0</v>
      </c>
      <c r="J276" s="24">
        <v>0</v>
      </c>
      <c r="K276" s="24">
        <v>0</v>
      </c>
      <c r="L276" s="25">
        <v>0</v>
      </c>
      <c r="M276" s="23" t="s">
        <v>44</v>
      </c>
    </row>
    <row r="277" spans="1:13" ht="15" thickBot="1" x14ac:dyDescent="0.25">
      <c r="A277" s="135"/>
      <c r="B277" s="142"/>
      <c r="C277" s="21" t="s">
        <v>413</v>
      </c>
      <c r="D277" s="22" t="s">
        <v>45</v>
      </c>
      <c r="E277" s="23" t="s">
        <v>414</v>
      </c>
      <c r="F277" s="23" t="s">
        <v>415</v>
      </c>
      <c r="G277" s="24">
        <v>6803000</v>
      </c>
      <c r="H277" s="24">
        <v>9000000</v>
      </c>
      <c r="I277" s="24">
        <v>0</v>
      </c>
      <c r="J277" s="24">
        <v>2083754</v>
      </c>
      <c r="K277" s="24">
        <v>2083754</v>
      </c>
      <c r="L277" s="25">
        <v>30.63</v>
      </c>
      <c r="M277" s="23" t="s">
        <v>170</v>
      </c>
    </row>
    <row r="278" spans="1:13" ht="15" thickBot="1" x14ac:dyDescent="0.25">
      <c r="A278" s="135"/>
      <c r="B278" s="142"/>
      <c r="C278" s="21" t="s">
        <v>416</v>
      </c>
      <c r="D278" s="22" t="s">
        <v>52</v>
      </c>
      <c r="E278" s="23" t="s">
        <v>414</v>
      </c>
      <c r="F278" s="23" t="s">
        <v>417</v>
      </c>
      <c r="G278" s="24">
        <v>6577000</v>
      </c>
      <c r="H278" s="24">
        <v>9000000</v>
      </c>
      <c r="I278" s="24">
        <v>1758030</v>
      </c>
      <c r="J278" s="24">
        <v>2077506</v>
      </c>
      <c r="K278" s="24">
        <v>3835536</v>
      </c>
      <c r="L278" s="25">
        <v>58.32</v>
      </c>
      <c r="M278" s="88" t="s">
        <v>55</v>
      </c>
    </row>
    <row r="279" spans="1:13" ht="15" thickBot="1" x14ac:dyDescent="0.25">
      <c r="A279" s="135"/>
      <c r="B279" s="142"/>
      <c r="C279" s="21" t="s">
        <v>418</v>
      </c>
      <c r="D279" s="22" t="s">
        <v>52</v>
      </c>
      <c r="E279" s="23" t="s">
        <v>61</v>
      </c>
      <c r="F279" s="23" t="s">
        <v>189</v>
      </c>
      <c r="G279" s="24">
        <v>1218804</v>
      </c>
      <c r="H279" s="24">
        <v>888976</v>
      </c>
      <c r="I279" s="24">
        <v>329818</v>
      </c>
      <c r="J279" s="24">
        <v>795442</v>
      </c>
      <c r="K279" s="24">
        <v>1125260</v>
      </c>
      <c r="L279" s="25">
        <v>92.32</v>
      </c>
      <c r="M279" s="88" t="s">
        <v>55</v>
      </c>
    </row>
    <row r="280" spans="1:13" ht="15" thickBot="1" x14ac:dyDescent="0.25">
      <c r="A280" s="135"/>
      <c r="B280" s="142"/>
      <c r="C280" s="21" t="s">
        <v>419</v>
      </c>
      <c r="D280" s="22" t="s">
        <v>52</v>
      </c>
      <c r="E280" s="23" t="s">
        <v>63</v>
      </c>
      <c r="F280" s="23" t="s">
        <v>107</v>
      </c>
      <c r="G280" s="24">
        <v>657909</v>
      </c>
      <c r="H280" s="24">
        <v>657909</v>
      </c>
      <c r="I280" s="24">
        <v>0</v>
      </c>
      <c r="J280" s="24">
        <v>626815</v>
      </c>
      <c r="K280" s="24">
        <v>626815</v>
      </c>
      <c r="L280" s="25">
        <v>95.27</v>
      </c>
      <c r="M280" s="23" t="s">
        <v>55</v>
      </c>
    </row>
    <row r="281" spans="1:13" ht="15" thickBot="1" x14ac:dyDescent="0.25">
      <c r="A281" s="135"/>
      <c r="B281" s="142"/>
      <c r="C281" s="21" t="s">
        <v>420</v>
      </c>
      <c r="D281" s="22" t="s">
        <v>52</v>
      </c>
      <c r="E281" s="23" t="s">
        <v>245</v>
      </c>
      <c r="F281" s="23" t="s">
        <v>107</v>
      </c>
      <c r="G281" s="24">
        <v>494420</v>
      </c>
      <c r="H281" s="24">
        <v>494420</v>
      </c>
      <c r="I281" s="24">
        <v>0</v>
      </c>
      <c r="J281" s="24">
        <v>262601</v>
      </c>
      <c r="K281" s="24">
        <v>262601</v>
      </c>
      <c r="L281" s="25">
        <v>53.11</v>
      </c>
      <c r="M281" s="23" t="s">
        <v>36</v>
      </c>
    </row>
    <row r="282" spans="1:13" ht="15" thickBot="1" x14ac:dyDescent="0.25">
      <c r="A282" s="135"/>
      <c r="B282" s="142"/>
      <c r="C282" s="21" t="s">
        <v>422</v>
      </c>
      <c r="D282" s="22" t="s">
        <v>266</v>
      </c>
      <c r="E282" s="23" t="s">
        <v>245</v>
      </c>
      <c r="F282" s="23" t="s">
        <v>107</v>
      </c>
      <c r="G282" s="24">
        <v>719800</v>
      </c>
      <c r="H282" s="24">
        <v>719800</v>
      </c>
      <c r="I282" s="24">
        <v>0</v>
      </c>
      <c r="J282" s="24">
        <v>712896</v>
      </c>
      <c r="K282" s="24">
        <v>712896</v>
      </c>
      <c r="L282" s="25">
        <v>99.04</v>
      </c>
      <c r="M282" s="88" t="s">
        <v>55</v>
      </c>
    </row>
    <row r="283" spans="1:13" ht="15" thickBot="1" x14ac:dyDescent="0.25">
      <c r="A283" s="135"/>
      <c r="B283" s="142"/>
      <c r="C283" s="21" t="s">
        <v>423</v>
      </c>
      <c r="D283" s="22" t="s">
        <v>266</v>
      </c>
      <c r="E283" s="23" t="s">
        <v>183</v>
      </c>
      <c r="F283" s="23" t="s">
        <v>412</v>
      </c>
      <c r="G283" s="24">
        <v>800000</v>
      </c>
      <c r="H283" s="24">
        <v>400000</v>
      </c>
      <c r="I283" s="24">
        <v>0</v>
      </c>
      <c r="J283" s="24">
        <v>0</v>
      </c>
      <c r="K283" s="24">
        <v>0</v>
      </c>
      <c r="L283" s="25">
        <v>0</v>
      </c>
      <c r="M283" s="23" t="s">
        <v>44</v>
      </c>
    </row>
    <row r="284" spans="1:13" ht="15" thickBot="1" x14ac:dyDescent="0.25">
      <c r="A284" s="135"/>
      <c r="B284" s="142"/>
      <c r="C284" s="21" t="s">
        <v>424</v>
      </c>
      <c r="D284" s="22" t="s">
        <v>266</v>
      </c>
      <c r="E284" s="23" t="s">
        <v>425</v>
      </c>
      <c r="F284" s="23" t="s">
        <v>179</v>
      </c>
      <c r="G284" s="24">
        <v>8919000</v>
      </c>
      <c r="H284" s="24">
        <v>4010000</v>
      </c>
      <c r="I284" s="24">
        <v>3240602</v>
      </c>
      <c r="J284" s="24">
        <v>3693880</v>
      </c>
      <c r="K284" s="24">
        <v>6934482</v>
      </c>
      <c r="L284" s="25">
        <v>77.75</v>
      </c>
      <c r="M284" s="88" t="s">
        <v>55</v>
      </c>
    </row>
    <row r="285" spans="1:13" ht="15" thickBot="1" x14ac:dyDescent="0.25">
      <c r="A285" s="135"/>
      <c r="B285" s="142"/>
      <c r="C285" s="21" t="s">
        <v>426</v>
      </c>
      <c r="D285" s="22" t="s">
        <v>266</v>
      </c>
      <c r="E285" s="23" t="s">
        <v>245</v>
      </c>
      <c r="F285" s="23" t="s">
        <v>107</v>
      </c>
      <c r="G285" s="24">
        <v>450000</v>
      </c>
      <c r="H285" s="24">
        <v>450000</v>
      </c>
      <c r="I285" s="24">
        <v>0</v>
      </c>
      <c r="J285" s="24">
        <v>0</v>
      </c>
      <c r="K285" s="24">
        <v>0</v>
      </c>
      <c r="L285" s="25">
        <v>0</v>
      </c>
      <c r="M285" s="23" t="s">
        <v>44</v>
      </c>
    </row>
    <row r="286" spans="1:13" ht="15" thickBot="1" x14ac:dyDescent="0.25">
      <c r="A286" s="135"/>
      <c r="B286" s="142"/>
      <c r="C286" s="21" t="s">
        <v>427</v>
      </c>
      <c r="D286" s="22" t="s">
        <v>266</v>
      </c>
      <c r="E286" s="23" t="s">
        <v>428</v>
      </c>
      <c r="F286" s="23" t="s">
        <v>390</v>
      </c>
      <c r="G286" s="24">
        <v>2250000</v>
      </c>
      <c r="H286" s="24">
        <v>998000</v>
      </c>
      <c r="I286" s="24">
        <v>0</v>
      </c>
      <c r="J286" s="24">
        <v>0</v>
      </c>
      <c r="K286" s="24">
        <v>0</v>
      </c>
      <c r="L286" s="25">
        <v>0</v>
      </c>
      <c r="M286" s="23" t="s">
        <v>44</v>
      </c>
    </row>
    <row r="287" spans="1:13" ht="15" thickBot="1" x14ac:dyDescent="0.25">
      <c r="A287" s="135"/>
      <c r="B287" s="142"/>
      <c r="C287" s="21" t="s">
        <v>429</v>
      </c>
      <c r="D287" s="22" t="s">
        <v>266</v>
      </c>
      <c r="E287" s="23" t="s">
        <v>245</v>
      </c>
      <c r="F287" s="23" t="s">
        <v>107</v>
      </c>
      <c r="G287" s="24">
        <v>715788</v>
      </c>
      <c r="H287" s="24">
        <v>715788</v>
      </c>
      <c r="I287" s="24">
        <v>0</v>
      </c>
      <c r="J287" s="24">
        <v>501637</v>
      </c>
      <c r="K287" s="24">
        <v>501637</v>
      </c>
      <c r="L287" s="25">
        <v>70.08</v>
      </c>
      <c r="M287" s="88" t="s">
        <v>55</v>
      </c>
    </row>
    <row r="288" spans="1:13" ht="15" thickBot="1" x14ac:dyDescent="0.25">
      <c r="A288" s="135"/>
      <c r="B288" s="142"/>
      <c r="C288" s="21" t="s">
        <v>430</v>
      </c>
      <c r="D288" s="22" t="s">
        <v>266</v>
      </c>
      <c r="E288" s="23" t="s">
        <v>245</v>
      </c>
      <c r="F288" s="23" t="s">
        <v>107</v>
      </c>
      <c r="G288" s="24">
        <v>637082</v>
      </c>
      <c r="H288" s="24">
        <v>637082</v>
      </c>
      <c r="I288" s="24">
        <v>0</v>
      </c>
      <c r="J288" s="24">
        <v>476169</v>
      </c>
      <c r="K288" s="24">
        <v>476169</v>
      </c>
      <c r="L288" s="25">
        <v>74.739999999999995</v>
      </c>
      <c r="M288" s="88" t="s">
        <v>55</v>
      </c>
    </row>
    <row r="289" spans="1:13" ht="15" thickBot="1" x14ac:dyDescent="0.25">
      <c r="A289" s="135"/>
      <c r="B289" s="142"/>
      <c r="C289" s="21" t="s">
        <v>431</v>
      </c>
      <c r="D289" s="22" t="s">
        <v>266</v>
      </c>
      <c r="E289" s="23" t="s">
        <v>87</v>
      </c>
      <c r="F289" s="23" t="s">
        <v>390</v>
      </c>
      <c r="G289" s="24">
        <v>13500000</v>
      </c>
      <c r="H289" s="24">
        <v>5738000</v>
      </c>
      <c r="I289" s="24">
        <v>0</v>
      </c>
      <c r="J289" s="24">
        <v>0</v>
      </c>
      <c r="K289" s="24">
        <v>0</v>
      </c>
      <c r="L289" s="25">
        <v>0</v>
      </c>
      <c r="M289" s="23" t="s">
        <v>60</v>
      </c>
    </row>
    <row r="290" spans="1:13" ht="15" thickBot="1" x14ac:dyDescent="0.25">
      <c r="A290" s="135"/>
      <c r="B290" s="142"/>
      <c r="C290" s="21" t="s">
        <v>432</v>
      </c>
      <c r="D290" s="22" t="s">
        <v>40</v>
      </c>
      <c r="E290" s="23" t="s">
        <v>183</v>
      </c>
      <c r="F290" s="23" t="s">
        <v>412</v>
      </c>
      <c r="G290" s="24">
        <v>2950000</v>
      </c>
      <c r="H290" s="24">
        <v>1045831</v>
      </c>
      <c r="I290" s="24">
        <v>0</v>
      </c>
      <c r="J290" s="24">
        <v>0</v>
      </c>
      <c r="K290" s="24">
        <v>0</v>
      </c>
      <c r="L290" s="25">
        <v>0</v>
      </c>
      <c r="M290" s="23" t="s">
        <v>44</v>
      </c>
    </row>
    <row r="291" spans="1:13" ht="15" thickBot="1" x14ac:dyDescent="0.25">
      <c r="A291" s="135"/>
      <c r="B291" s="142"/>
      <c r="C291" s="21" t="s">
        <v>433</v>
      </c>
      <c r="D291" s="22" t="s">
        <v>40</v>
      </c>
      <c r="E291" s="23" t="s">
        <v>183</v>
      </c>
      <c r="F291" s="23" t="s">
        <v>412</v>
      </c>
      <c r="G291" s="24">
        <v>400000</v>
      </c>
      <c r="H291" s="24">
        <v>400000</v>
      </c>
      <c r="I291" s="24">
        <v>0</v>
      </c>
      <c r="J291" s="24">
        <v>0</v>
      </c>
      <c r="K291" s="24">
        <v>0</v>
      </c>
      <c r="L291" s="25">
        <v>0</v>
      </c>
      <c r="M291" s="23" t="s">
        <v>44</v>
      </c>
    </row>
    <row r="292" spans="1:13" ht="15" thickBot="1" x14ac:dyDescent="0.25">
      <c r="A292" s="135"/>
      <c r="B292" s="142"/>
      <c r="C292" s="21" t="s">
        <v>434</v>
      </c>
      <c r="D292" s="22" t="s">
        <v>40</v>
      </c>
      <c r="E292" s="23" t="s">
        <v>435</v>
      </c>
      <c r="F292" s="23" t="s">
        <v>179</v>
      </c>
      <c r="G292" s="24">
        <v>5300000</v>
      </c>
      <c r="H292" s="24">
        <v>3613000</v>
      </c>
      <c r="I292" s="24">
        <v>1060130</v>
      </c>
      <c r="J292" s="24">
        <v>2608089</v>
      </c>
      <c r="K292" s="24">
        <v>3668219</v>
      </c>
      <c r="L292" s="25">
        <v>69.209999999999994</v>
      </c>
      <c r="M292" s="88" t="s">
        <v>55</v>
      </c>
    </row>
    <row r="293" spans="1:13" ht="15" thickBot="1" x14ac:dyDescent="0.25">
      <c r="A293" s="135"/>
      <c r="B293" s="142"/>
      <c r="C293" s="21" t="s">
        <v>436</v>
      </c>
      <c r="D293" s="22" t="s">
        <v>40</v>
      </c>
      <c r="E293" s="23" t="s">
        <v>332</v>
      </c>
      <c r="F293" s="23" t="s">
        <v>107</v>
      </c>
      <c r="G293" s="24">
        <v>265146</v>
      </c>
      <c r="H293" s="24">
        <v>265146</v>
      </c>
      <c r="I293" s="24">
        <v>0</v>
      </c>
      <c r="J293" s="24">
        <v>85951</v>
      </c>
      <c r="K293" s="24">
        <v>85951</v>
      </c>
      <c r="L293" s="25">
        <v>32.42</v>
      </c>
      <c r="M293" s="88" t="s">
        <v>55</v>
      </c>
    </row>
    <row r="294" spans="1:13" ht="15" thickBot="1" x14ac:dyDescent="0.25">
      <c r="A294" s="135"/>
      <c r="B294" s="142"/>
      <c r="C294" s="21" t="s">
        <v>437</v>
      </c>
      <c r="D294" s="22" t="s">
        <v>40</v>
      </c>
      <c r="E294" s="23" t="s">
        <v>421</v>
      </c>
      <c r="F294" s="23" t="s">
        <v>179</v>
      </c>
      <c r="G294" s="24">
        <v>9019000</v>
      </c>
      <c r="H294" s="24">
        <v>5368000</v>
      </c>
      <c r="I294" s="24">
        <v>3651510</v>
      </c>
      <c r="J294" s="24">
        <v>3097711</v>
      </c>
      <c r="K294" s="24">
        <v>6749221</v>
      </c>
      <c r="L294" s="25">
        <v>74.83</v>
      </c>
      <c r="M294" s="88" t="s">
        <v>55</v>
      </c>
    </row>
    <row r="295" spans="1:13" ht="15" thickBot="1" x14ac:dyDescent="0.25">
      <c r="A295" s="135"/>
      <c r="B295" s="142"/>
      <c r="C295" s="21" t="s">
        <v>438</v>
      </c>
      <c r="D295" s="22" t="s">
        <v>38</v>
      </c>
      <c r="E295" s="23" t="s">
        <v>183</v>
      </c>
      <c r="F295" s="23" t="s">
        <v>412</v>
      </c>
      <c r="G295" s="24">
        <v>2832000</v>
      </c>
      <c r="H295" s="24">
        <v>1027893</v>
      </c>
      <c r="I295" s="24">
        <v>0</v>
      </c>
      <c r="J295" s="24">
        <v>0</v>
      </c>
      <c r="K295" s="24">
        <v>0</v>
      </c>
      <c r="L295" s="25">
        <v>0</v>
      </c>
      <c r="M295" s="23" t="s">
        <v>44</v>
      </c>
    </row>
    <row r="296" spans="1:13" ht="15" thickBot="1" x14ac:dyDescent="0.25">
      <c r="A296" s="135"/>
      <c r="B296" s="142"/>
      <c r="C296" s="21" t="s">
        <v>439</v>
      </c>
      <c r="D296" s="22" t="s">
        <v>38</v>
      </c>
      <c r="E296" s="23" t="s">
        <v>440</v>
      </c>
      <c r="F296" s="23" t="s">
        <v>441</v>
      </c>
      <c r="G296" s="24">
        <v>2288000</v>
      </c>
      <c r="H296" s="24">
        <v>1982241</v>
      </c>
      <c r="I296" s="24">
        <v>306531</v>
      </c>
      <c r="J296" s="24">
        <v>963876</v>
      </c>
      <c r="K296" s="24">
        <v>1270407</v>
      </c>
      <c r="L296" s="25">
        <v>55.52</v>
      </c>
      <c r="M296" s="23" t="s">
        <v>191</v>
      </c>
    </row>
    <row r="297" spans="1:13" ht="15" thickBot="1" x14ac:dyDescent="0.25">
      <c r="A297" s="135"/>
      <c r="B297" s="142"/>
      <c r="C297" s="21" t="s">
        <v>442</v>
      </c>
      <c r="D297" s="22" t="s">
        <v>38</v>
      </c>
      <c r="E297" s="23" t="s">
        <v>398</v>
      </c>
      <c r="F297" s="23" t="s">
        <v>390</v>
      </c>
      <c r="G297" s="24">
        <v>9293000</v>
      </c>
      <c r="H297" s="24">
        <v>5738000</v>
      </c>
      <c r="I297" s="24">
        <v>1596544</v>
      </c>
      <c r="J297" s="24">
        <v>3319992</v>
      </c>
      <c r="K297" s="24">
        <v>4916536</v>
      </c>
      <c r="L297" s="25">
        <v>52.91</v>
      </c>
      <c r="M297" s="23" t="s">
        <v>191</v>
      </c>
    </row>
    <row r="298" spans="1:13" ht="15" thickBot="1" x14ac:dyDescent="0.25">
      <c r="A298" s="135"/>
      <c r="B298" s="142"/>
      <c r="C298" s="21" t="s">
        <v>443</v>
      </c>
      <c r="D298" s="22" t="s">
        <v>38</v>
      </c>
      <c r="E298" s="23" t="s">
        <v>409</v>
      </c>
      <c r="F298" s="23" t="s">
        <v>390</v>
      </c>
      <c r="G298" s="24">
        <v>5000000</v>
      </c>
      <c r="H298" s="24">
        <v>2125000</v>
      </c>
      <c r="I298" s="24">
        <v>0</v>
      </c>
      <c r="J298" s="24">
        <v>0</v>
      </c>
      <c r="K298" s="24">
        <v>0</v>
      </c>
      <c r="L298" s="25">
        <v>0</v>
      </c>
      <c r="M298" s="23" t="s">
        <v>44</v>
      </c>
    </row>
    <row r="299" spans="1:13" ht="15" thickBot="1" x14ac:dyDescent="0.25">
      <c r="A299" s="135"/>
      <c r="B299" s="142"/>
      <c r="C299" s="21" t="s">
        <v>444</v>
      </c>
      <c r="D299" s="22" t="s">
        <v>38</v>
      </c>
      <c r="E299" s="23" t="s">
        <v>183</v>
      </c>
      <c r="F299" s="23" t="s">
        <v>412</v>
      </c>
      <c r="G299" s="24">
        <v>400000</v>
      </c>
      <c r="H299" s="24">
        <v>400000</v>
      </c>
      <c r="I299" s="24">
        <v>0</v>
      </c>
      <c r="J299" s="24">
        <v>0</v>
      </c>
      <c r="K299" s="24">
        <v>0</v>
      </c>
      <c r="L299" s="25">
        <v>0</v>
      </c>
      <c r="M299" s="23" t="s">
        <v>44</v>
      </c>
    </row>
    <row r="300" spans="1:13" ht="15" thickBot="1" x14ac:dyDescent="0.25">
      <c r="A300" s="135"/>
      <c r="B300" s="142"/>
      <c r="C300" s="21" t="s">
        <v>445</v>
      </c>
      <c r="D300" s="22" t="s">
        <v>38</v>
      </c>
      <c r="E300" s="23" t="s">
        <v>446</v>
      </c>
      <c r="F300" s="23" t="s">
        <v>179</v>
      </c>
      <c r="G300" s="24">
        <v>3493000</v>
      </c>
      <c r="H300" s="24">
        <v>3050000</v>
      </c>
      <c r="I300" s="24">
        <v>852608</v>
      </c>
      <c r="J300" s="24">
        <v>1912776</v>
      </c>
      <c r="K300" s="24">
        <v>2765384</v>
      </c>
      <c r="L300" s="25">
        <v>79.17</v>
      </c>
      <c r="M300" s="23" t="s">
        <v>36</v>
      </c>
    </row>
    <row r="301" spans="1:13" ht="29.25" thickBot="1" x14ac:dyDescent="0.25">
      <c r="A301" s="135"/>
      <c r="B301" s="142"/>
      <c r="C301" s="21" t="s">
        <v>447</v>
      </c>
      <c r="D301" s="22" t="s">
        <v>38</v>
      </c>
      <c r="E301" s="23" t="s">
        <v>448</v>
      </c>
      <c r="F301" s="23" t="s">
        <v>401</v>
      </c>
      <c r="G301" s="24">
        <v>11740384</v>
      </c>
      <c r="H301" s="24">
        <v>1529409</v>
      </c>
      <c r="I301" s="24">
        <v>10210975</v>
      </c>
      <c r="J301" s="24">
        <v>1217706</v>
      </c>
      <c r="K301" s="24">
        <v>11428681</v>
      </c>
      <c r="L301" s="25">
        <v>97.35</v>
      </c>
      <c r="M301" s="23" t="s">
        <v>36</v>
      </c>
    </row>
    <row r="302" spans="1:13" ht="15" thickBot="1" x14ac:dyDescent="0.25">
      <c r="A302" s="135"/>
      <c r="B302" s="142"/>
      <c r="C302" s="21" t="s">
        <v>449</v>
      </c>
      <c r="D302" s="22" t="s">
        <v>38</v>
      </c>
      <c r="E302" s="23" t="s">
        <v>450</v>
      </c>
      <c r="F302" s="23" t="s">
        <v>441</v>
      </c>
      <c r="G302" s="24">
        <v>1716357</v>
      </c>
      <c r="H302" s="24">
        <v>1478160</v>
      </c>
      <c r="I302" s="24">
        <v>238197</v>
      </c>
      <c r="J302" s="24">
        <v>627995</v>
      </c>
      <c r="K302" s="24">
        <v>866192</v>
      </c>
      <c r="L302" s="25">
        <v>50.47</v>
      </c>
      <c r="M302" s="23" t="s">
        <v>191</v>
      </c>
    </row>
    <row r="303" spans="1:13" ht="15" thickBot="1" x14ac:dyDescent="0.25">
      <c r="A303" s="135"/>
      <c r="B303" s="142"/>
      <c r="C303" s="21" t="s">
        <v>451</v>
      </c>
      <c r="D303" s="22" t="s">
        <v>38</v>
      </c>
      <c r="E303" s="23" t="s">
        <v>63</v>
      </c>
      <c r="F303" s="23" t="s">
        <v>452</v>
      </c>
      <c r="G303" s="24">
        <v>1578000</v>
      </c>
      <c r="H303" s="24">
        <v>1578000</v>
      </c>
      <c r="I303" s="24">
        <v>0</v>
      </c>
      <c r="J303" s="24">
        <v>843590</v>
      </c>
      <c r="K303" s="24">
        <v>843590</v>
      </c>
      <c r="L303" s="25">
        <v>53.46</v>
      </c>
      <c r="M303" s="88" t="s">
        <v>55</v>
      </c>
    </row>
    <row r="304" spans="1:13" ht="15" thickBot="1" x14ac:dyDescent="0.25">
      <c r="A304" s="135"/>
      <c r="B304" s="142"/>
      <c r="C304" s="21" t="s">
        <v>453</v>
      </c>
      <c r="D304" s="22" t="s">
        <v>38</v>
      </c>
      <c r="E304" s="23" t="s">
        <v>79</v>
      </c>
      <c r="F304" s="23" t="s">
        <v>267</v>
      </c>
      <c r="G304" s="24">
        <v>1638000</v>
      </c>
      <c r="H304" s="24">
        <v>1638000</v>
      </c>
      <c r="I304" s="24">
        <v>0</v>
      </c>
      <c r="J304" s="24">
        <v>899749</v>
      </c>
      <c r="K304" s="24">
        <v>899749</v>
      </c>
      <c r="L304" s="25">
        <v>54.93</v>
      </c>
      <c r="M304" s="23" t="s">
        <v>191</v>
      </c>
    </row>
    <row r="305" spans="1:13" ht="29.25" thickBot="1" x14ac:dyDescent="0.25">
      <c r="A305" s="135"/>
      <c r="B305" s="142"/>
      <c r="C305" s="21" t="s">
        <v>454</v>
      </c>
      <c r="D305" s="22" t="s">
        <v>38</v>
      </c>
      <c r="E305" s="23" t="s">
        <v>245</v>
      </c>
      <c r="F305" s="23" t="s">
        <v>107</v>
      </c>
      <c r="G305" s="24">
        <v>276120</v>
      </c>
      <c r="H305" s="24">
        <v>276120</v>
      </c>
      <c r="I305" s="24">
        <v>0</v>
      </c>
      <c r="J305" s="24">
        <v>120680</v>
      </c>
      <c r="K305" s="24">
        <v>120680</v>
      </c>
      <c r="L305" s="25">
        <v>43.71</v>
      </c>
      <c r="M305" s="88" t="s">
        <v>55</v>
      </c>
    </row>
    <row r="306" spans="1:13" ht="15" thickBot="1" x14ac:dyDescent="0.25">
      <c r="A306" s="135"/>
      <c r="B306" s="142"/>
      <c r="C306" s="21" t="s">
        <v>455</v>
      </c>
      <c r="D306" s="22" t="s">
        <v>38</v>
      </c>
      <c r="E306" s="23" t="s">
        <v>456</v>
      </c>
      <c r="F306" s="23" t="s">
        <v>457</v>
      </c>
      <c r="G306" s="24">
        <v>3728151</v>
      </c>
      <c r="H306" s="24">
        <v>1970429</v>
      </c>
      <c r="I306" s="24">
        <v>1757722</v>
      </c>
      <c r="J306" s="24">
        <v>1636661</v>
      </c>
      <c r="K306" s="24">
        <v>3394383</v>
      </c>
      <c r="L306" s="25">
        <v>91.05</v>
      </c>
      <c r="M306" s="23" t="s">
        <v>55</v>
      </c>
    </row>
    <row r="307" spans="1:13" ht="15" thickBot="1" x14ac:dyDescent="0.25">
      <c r="A307" s="135"/>
      <c r="B307" s="142"/>
      <c r="C307" s="21" t="s">
        <v>458</v>
      </c>
      <c r="D307" s="22" t="s">
        <v>38</v>
      </c>
      <c r="E307" s="23" t="s">
        <v>245</v>
      </c>
      <c r="F307" s="23" t="s">
        <v>107</v>
      </c>
      <c r="G307" s="24">
        <v>383842</v>
      </c>
      <c r="H307" s="24">
        <v>383842</v>
      </c>
      <c r="I307" s="24">
        <v>0</v>
      </c>
      <c r="J307" s="24">
        <v>372756</v>
      </c>
      <c r="K307" s="24">
        <v>372756</v>
      </c>
      <c r="L307" s="25">
        <v>97.11</v>
      </c>
      <c r="M307" s="23" t="s">
        <v>55</v>
      </c>
    </row>
    <row r="308" spans="1:13" ht="29.25" thickBot="1" x14ac:dyDescent="0.25">
      <c r="A308" s="135"/>
      <c r="B308" s="142"/>
      <c r="C308" s="21" t="s">
        <v>459</v>
      </c>
      <c r="D308" s="22" t="s">
        <v>38</v>
      </c>
      <c r="E308" s="23" t="s">
        <v>63</v>
      </c>
      <c r="F308" s="23" t="s">
        <v>460</v>
      </c>
      <c r="G308" s="24">
        <v>1318000</v>
      </c>
      <c r="H308" s="24">
        <v>1318000</v>
      </c>
      <c r="I308" s="24">
        <v>0</v>
      </c>
      <c r="J308" s="24">
        <v>1004136</v>
      </c>
      <c r="K308" s="24">
        <v>1004136</v>
      </c>
      <c r="L308" s="25">
        <v>76.19</v>
      </c>
      <c r="M308" s="88" t="s">
        <v>55</v>
      </c>
    </row>
    <row r="309" spans="1:13" ht="15" thickBot="1" x14ac:dyDescent="0.25">
      <c r="A309" s="135"/>
      <c r="B309" s="142"/>
      <c r="C309" s="21" t="s">
        <v>461</v>
      </c>
      <c r="D309" s="22" t="s">
        <v>38</v>
      </c>
      <c r="E309" s="23" t="s">
        <v>63</v>
      </c>
      <c r="F309" s="23" t="s">
        <v>107</v>
      </c>
      <c r="G309" s="24">
        <v>529000</v>
      </c>
      <c r="H309" s="24">
        <v>529053</v>
      </c>
      <c r="I309" s="24">
        <v>0</v>
      </c>
      <c r="J309" s="24">
        <v>421424</v>
      </c>
      <c r="K309" s="24">
        <v>421424</v>
      </c>
      <c r="L309" s="25">
        <v>79.66</v>
      </c>
      <c r="M309" s="88" t="s">
        <v>756</v>
      </c>
    </row>
    <row r="310" spans="1:13" ht="15" thickBot="1" x14ac:dyDescent="0.25">
      <c r="A310" s="135"/>
      <c r="B310" s="142"/>
      <c r="C310" s="21" t="s">
        <v>462</v>
      </c>
      <c r="D310" s="22" t="s">
        <v>38</v>
      </c>
      <c r="E310" s="23" t="s">
        <v>400</v>
      </c>
      <c r="F310" s="23" t="s">
        <v>463</v>
      </c>
      <c r="G310" s="24">
        <v>15260000</v>
      </c>
      <c r="H310" s="24">
        <v>2637274</v>
      </c>
      <c r="I310" s="24">
        <v>12623052</v>
      </c>
      <c r="J310" s="24">
        <v>2598953</v>
      </c>
      <c r="K310" s="24">
        <v>15222005</v>
      </c>
      <c r="L310" s="25">
        <v>99.75</v>
      </c>
      <c r="M310" s="23" t="s">
        <v>36</v>
      </c>
    </row>
    <row r="311" spans="1:13" ht="15" thickBot="1" x14ac:dyDescent="0.25">
      <c r="A311" s="135"/>
      <c r="B311" s="142"/>
      <c r="C311" s="21" t="s">
        <v>464</v>
      </c>
      <c r="D311" s="22" t="s">
        <v>43</v>
      </c>
      <c r="E311" s="23" t="s">
        <v>79</v>
      </c>
      <c r="F311" s="23" t="s">
        <v>267</v>
      </c>
      <c r="G311" s="24">
        <v>571120</v>
      </c>
      <c r="H311" s="24">
        <v>571120</v>
      </c>
      <c r="I311" s="24">
        <v>0</v>
      </c>
      <c r="J311" s="24">
        <v>323456</v>
      </c>
      <c r="K311" s="24">
        <v>323456</v>
      </c>
      <c r="L311" s="25">
        <v>56.64</v>
      </c>
      <c r="M311" s="23" t="s">
        <v>33</v>
      </c>
    </row>
    <row r="312" spans="1:13" ht="15" thickBot="1" x14ac:dyDescent="0.25">
      <c r="A312" s="135"/>
      <c r="B312" s="142"/>
      <c r="C312" s="21" t="s">
        <v>465</v>
      </c>
      <c r="D312" s="22" t="s">
        <v>43</v>
      </c>
      <c r="E312" s="23" t="s">
        <v>79</v>
      </c>
      <c r="F312" s="23" t="s">
        <v>107</v>
      </c>
      <c r="G312" s="24">
        <v>450000</v>
      </c>
      <c r="H312" s="24">
        <v>510000</v>
      </c>
      <c r="I312" s="24">
        <v>0</v>
      </c>
      <c r="J312" s="24">
        <v>234005</v>
      </c>
      <c r="K312" s="24">
        <v>234005</v>
      </c>
      <c r="L312" s="25">
        <v>52</v>
      </c>
      <c r="M312" s="23" t="s">
        <v>33</v>
      </c>
    </row>
    <row r="313" spans="1:13" ht="15" thickBot="1" x14ac:dyDescent="0.25">
      <c r="A313" s="135"/>
      <c r="B313" s="142"/>
      <c r="C313" s="21" t="s">
        <v>466</v>
      </c>
      <c r="D313" s="22" t="s">
        <v>47</v>
      </c>
      <c r="E313" s="23" t="s">
        <v>183</v>
      </c>
      <c r="F313" s="23" t="s">
        <v>412</v>
      </c>
      <c r="G313" s="24">
        <v>350000</v>
      </c>
      <c r="H313" s="24">
        <v>350000</v>
      </c>
      <c r="I313" s="24">
        <v>0</v>
      </c>
      <c r="J313" s="24">
        <v>0</v>
      </c>
      <c r="K313" s="24">
        <v>0</v>
      </c>
      <c r="L313" s="25">
        <v>0</v>
      </c>
      <c r="M313" s="23" t="s">
        <v>44</v>
      </c>
    </row>
    <row r="314" spans="1:13" ht="15" thickBot="1" x14ac:dyDescent="0.25">
      <c r="A314" s="135"/>
      <c r="B314" s="142"/>
      <c r="C314" s="21" t="s">
        <v>467</v>
      </c>
      <c r="D314" s="22" t="s">
        <v>47</v>
      </c>
      <c r="E314" s="23" t="s">
        <v>349</v>
      </c>
      <c r="F314" s="23" t="s">
        <v>390</v>
      </c>
      <c r="G314" s="24">
        <v>2250000</v>
      </c>
      <c r="H314" s="24">
        <v>988000</v>
      </c>
      <c r="I314" s="24">
        <v>0</v>
      </c>
      <c r="J314" s="24">
        <v>0</v>
      </c>
      <c r="K314" s="24">
        <v>0</v>
      </c>
      <c r="L314" s="25">
        <v>0</v>
      </c>
      <c r="M314" s="23" t="s">
        <v>186</v>
      </c>
    </row>
    <row r="315" spans="1:13" ht="15" thickBot="1" x14ac:dyDescent="0.25">
      <c r="A315" s="135"/>
      <c r="B315" s="142"/>
      <c r="C315" s="21" t="s">
        <v>468</v>
      </c>
      <c r="D315" s="22" t="s">
        <v>47</v>
      </c>
      <c r="E315" s="23" t="s">
        <v>469</v>
      </c>
      <c r="F315" s="23" t="s">
        <v>252</v>
      </c>
      <c r="G315" s="24">
        <v>450000</v>
      </c>
      <c r="H315" s="24">
        <v>494892</v>
      </c>
      <c r="I315" s="24">
        <v>0</v>
      </c>
      <c r="J315" s="24">
        <v>223504</v>
      </c>
      <c r="K315" s="24">
        <v>223504</v>
      </c>
      <c r="L315" s="25">
        <v>49.67</v>
      </c>
      <c r="M315" s="23" t="s">
        <v>33</v>
      </c>
    </row>
    <row r="316" spans="1:13" ht="15" thickBot="1" x14ac:dyDescent="0.25">
      <c r="A316" s="135"/>
      <c r="B316" s="142"/>
      <c r="C316" s="21" t="s">
        <v>470</v>
      </c>
      <c r="D316" s="22" t="s">
        <v>47</v>
      </c>
      <c r="E316" s="23" t="s">
        <v>63</v>
      </c>
      <c r="F316" s="23" t="s">
        <v>471</v>
      </c>
      <c r="G316" s="24">
        <v>441371</v>
      </c>
      <c r="H316" s="24">
        <v>441371</v>
      </c>
      <c r="I316" s="24">
        <v>0</v>
      </c>
      <c r="J316" s="24">
        <v>306129</v>
      </c>
      <c r="K316" s="24">
        <v>306129</v>
      </c>
      <c r="L316" s="25">
        <v>69.36</v>
      </c>
      <c r="M316" s="23" t="s">
        <v>36</v>
      </c>
    </row>
    <row r="317" spans="1:13" ht="15" thickBot="1" x14ac:dyDescent="0.25">
      <c r="A317" s="135"/>
      <c r="B317" s="142"/>
      <c r="C317" s="21" t="s">
        <v>472</v>
      </c>
      <c r="D317" s="22" t="s">
        <v>47</v>
      </c>
      <c r="E317" s="23" t="s">
        <v>245</v>
      </c>
      <c r="F317" s="23" t="s">
        <v>107</v>
      </c>
      <c r="G317" s="24">
        <v>494892</v>
      </c>
      <c r="H317" s="24">
        <v>494892</v>
      </c>
      <c r="I317" s="24">
        <v>0</v>
      </c>
      <c r="J317" s="24">
        <v>223504</v>
      </c>
      <c r="K317" s="24">
        <v>223504</v>
      </c>
      <c r="L317" s="25">
        <v>45.16</v>
      </c>
      <c r="M317" s="23" t="s">
        <v>33</v>
      </c>
    </row>
    <row r="318" spans="1:13" ht="15" thickBot="1" x14ac:dyDescent="0.25">
      <c r="A318" s="136"/>
      <c r="B318" s="139" t="s">
        <v>133</v>
      </c>
      <c r="C318" s="140"/>
      <c r="D318" s="140"/>
      <c r="E318" s="140"/>
      <c r="F318" s="141"/>
      <c r="G318" s="26">
        <v>223133157</v>
      </c>
      <c r="H318" s="26">
        <f t="shared" ref="H318:K318" si="12">SUM(H262:H317)</f>
        <v>109204465</v>
      </c>
      <c r="I318" s="26">
        <f>SUM(I262:I317)</f>
        <v>45196173</v>
      </c>
      <c r="J318" s="26">
        <f t="shared" si="12"/>
        <v>39016170</v>
      </c>
      <c r="K318" s="26">
        <f t="shared" si="12"/>
        <v>84212343</v>
      </c>
      <c r="L318" s="26">
        <f>AVERAGE(L262:L317)</f>
        <v>44.862857142857138</v>
      </c>
      <c r="M318" s="27"/>
    </row>
    <row r="319" spans="1:13" s="32" customFormat="1" ht="15" thickBot="1" x14ac:dyDescent="0.25">
      <c r="A319" s="128" t="s">
        <v>391</v>
      </c>
      <c r="B319" s="129"/>
      <c r="C319" s="129"/>
      <c r="D319" s="129"/>
      <c r="E319" s="129"/>
      <c r="F319" s="130"/>
      <c r="G319" s="29">
        <v>223133157</v>
      </c>
      <c r="H319" s="29">
        <v>109204465</v>
      </c>
      <c r="I319" s="29">
        <v>45196173</v>
      </c>
      <c r="J319" s="29">
        <v>39016170</v>
      </c>
      <c r="K319" s="29">
        <v>84212343</v>
      </c>
      <c r="L319" s="30">
        <v>45</v>
      </c>
      <c r="M319" s="31"/>
    </row>
    <row r="320" spans="1:13" ht="15" thickBot="1" x14ac:dyDescent="0.25">
      <c r="A320" s="134" t="s">
        <v>473</v>
      </c>
      <c r="B320" s="137" t="s">
        <v>474</v>
      </c>
      <c r="C320" s="21" t="s">
        <v>475</v>
      </c>
      <c r="D320" s="22" t="s">
        <v>40</v>
      </c>
      <c r="E320" s="23" t="s">
        <v>476</v>
      </c>
      <c r="F320" s="41">
        <v>42550</v>
      </c>
      <c r="G320" s="24">
        <v>81243000</v>
      </c>
      <c r="H320" s="24">
        <v>0</v>
      </c>
      <c r="I320" s="24">
        <v>39734669</v>
      </c>
      <c r="J320" s="24">
        <v>0</v>
      </c>
      <c r="K320" s="24">
        <v>39734669</v>
      </c>
      <c r="L320" s="25">
        <v>48.91</v>
      </c>
      <c r="M320" s="23" t="s">
        <v>191</v>
      </c>
    </row>
    <row r="321" spans="1:13" ht="43.5" thickBot="1" x14ac:dyDescent="0.25">
      <c r="A321" s="135"/>
      <c r="B321" s="142"/>
      <c r="C321" s="21" t="s">
        <v>477</v>
      </c>
      <c r="D321" s="22" t="s">
        <v>40</v>
      </c>
      <c r="E321" s="23" t="s">
        <v>478</v>
      </c>
      <c r="F321" s="23" t="s">
        <v>479</v>
      </c>
      <c r="G321" s="24">
        <v>11656000</v>
      </c>
      <c r="H321" s="24">
        <v>0</v>
      </c>
      <c r="I321" s="24">
        <v>1790000</v>
      </c>
      <c r="J321" s="24">
        <v>0</v>
      </c>
      <c r="K321" s="24">
        <v>1790000</v>
      </c>
      <c r="L321" s="25">
        <v>15.36</v>
      </c>
      <c r="M321" s="23" t="s">
        <v>186</v>
      </c>
    </row>
    <row r="322" spans="1:13" ht="15" thickBot="1" x14ac:dyDescent="0.25">
      <c r="A322" s="135"/>
      <c r="B322" s="138"/>
      <c r="C322" s="21" t="s">
        <v>480</v>
      </c>
      <c r="D322" s="22" t="s">
        <v>47</v>
      </c>
      <c r="E322" s="23" t="s">
        <v>478</v>
      </c>
      <c r="F322" s="23" t="s">
        <v>59</v>
      </c>
      <c r="G322" s="24">
        <v>670740</v>
      </c>
      <c r="H322" s="24">
        <v>0</v>
      </c>
      <c r="I322" s="24">
        <v>0</v>
      </c>
      <c r="J322" s="24">
        <v>296257</v>
      </c>
      <c r="K322" s="24">
        <v>296257</v>
      </c>
      <c r="L322" s="25">
        <v>44.17</v>
      </c>
      <c r="M322" s="23" t="s">
        <v>33</v>
      </c>
    </row>
    <row r="323" spans="1:13" ht="24" customHeight="1" thickBot="1" x14ac:dyDescent="0.25">
      <c r="A323" s="136"/>
      <c r="B323" s="139" t="s">
        <v>474</v>
      </c>
      <c r="C323" s="140"/>
      <c r="D323" s="140"/>
      <c r="E323" s="140"/>
      <c r="F323" s="141"/>
      <c r="G323" s="26">
        <f>SUM(G320:G322)</f>
        <v>93569740</v>
      </c>
      <c r="H323" s="26">
        <f t="shared" ref="H323:K323" si="13">SUM(H320:H322)</f>
        <v>0</v>
      </c>
      <c r="I323" s="26">
        <f t="shared" si="13"/>
        <v>41524669</v>
      </c>
      <c r="J323" s="26">
        <f t="shared" si="13"/>
        <v>296257</v>
      </c>
      <c r="K323" s="26">
        <f t="shared" si="13"/>
        <v>41820926</v>
      </c>
      <c r="L323" s="26">
        <f>AVERAGE(L320:L322)</f>
        <v>36.146666666666668</v>
      </c>
      <c r="M323" s="27"/>
    </row>
    <row r="324" spans="1:13" s="32" customFormat="1" ht="15" thickBot="1" x14ac:dyDescent="0.25">
      <c r="A324" s="128" t="s">
        <v>473</v>
      </c>
      <c r="B324" s="129"/>
      <c r="C324" s="129"/>
      <c r="D324" s="129"/>
      <c r="E324" s="129"/>
      <c r="F324" s="130"/>
      <c r="G324" s="29">
        <v>93569740</v>
      </c>
      <c r="H324" s="29">
        <v>0</v>
      </c>
      <c r="I324" s="29">
        <v>41524669</v>
      </c>
      <c r="J324" s="29">
        <v>296257</v>
      </c>
      <c r="K324" s="29">
        <v>71820926</v>
      </c>
      <c r="L324" s="30">
        <v>36</v>
      </c>
      <c r="M324" s="31"/>
    </row>
    <row r="325" spans="1:13" ht="29.25" thickBot="1" x14ac:dyDescent="0.25">
      <c r="A325" s="134" t="s">
        <v>481</v>
      </c>
      <c r="B325" s="137" t="s">
        <v>271</v>
      </c>
      <c r="C325" s="21" t="s">
        <v>482</v>
      </c>
      <c r="D325" s="22" t="s">
        <v>40</v>
      </c>
      <c r="E325" s="23" t="s">
        <v>483</v>
      </c>
      <c r="F325" s="23" t="s">
        <v>484</v>
      </c>
      <c r="G325" s="24" t="s">
        <v>670</v>
      </c>
      <c r="H325" s="24">
        <v>0</v>
      </c>
      <c r="I325" s="24">
        <v>0</v>
      </c>
      <c r="J325" s="24">
        <v>0</v>
      </c>
      <c r="K325" s="24">
        <v>0</v>
      </c>
      <c r="L325" s="25">
        <v>200</v>
      </c>
      <c r="M325" s="23" t="s">
        <v>30</v>
      </c>
    </row>
    <row r="326" spans="1:13" ht="15" thickBot="1" x14ac:dyDescent="0.25">
      <c r="A326" s="135"/>
      <c r="B326" s="142"/>
      <c r="C326" s="21" t="s">
        <v>485</v>
      </c>
      <c r="D326" s="22" t="s">
        <v>40</v>
      </c>
      <c r="E326" s="23" t="s">
        <v>305</v>
      </c>
      <c r="F326" s="23" t="s">
        <v>486</v>
      </c>
      <c r="G326" s="24">
        <v>46079</v>
      </c>
      <c r="H326" s="24">
        <v>0</v>
      </c>
      <c r="I326" s="24">
        <v>0</v>
      </c>
      <c r="J326" s="24">
        <v>0</v>
      </c>
      <c r="K326" s="24">
        <v>0</v>
      </c>
      <c r="L326" s="25">
        <v>200</v>
      </c>
      <c r="M326" s="23" t="s">
        <v>36</v>
      </c>
    </row>
    <row r="327" spans="1:13" ht="15" thickBot="1" x14ac:dyDescent="0.25">
      <c r="A327" s="135"/>
      <c r="B327" s="142"/>
      <c r="C327" s="21" t="s">
        <v>487</v>
      </c>
      <c r="D327" s="22" t="s">
        <v>35</v>
      </c>
      <c r="E327" s="23" t="s">
        <v>131</v>
      </c>
      <c r="F327" s="23" t="s">
        <v>488</v>
      </c>
      <c r="G327" s="24" t="s">
        <v>671</v>
      </c>
      <c r="H327" s="33"/>
      <c r="I327" s="33"/>
      <c r="J327" s="33"/>
      <c r="K327" s="33"/>
      <c r="L327" s="33"/>
      <c r="M327" s="33"/>
    </row>
    <row r="328" spans="1:13" ht="29.25" thickBot="1" x14ac:dyDescent="0.25">
      <c r="A328" s="135"/>
      <c r="B328" s="142"/>
      <c r="C328" s="21" t="s">
        <v>489</v>
      </c>
      <c r="D328" s="22" t="s">
        <v>52</v>
      </c>
      <c r="E328" s="23" t="s">
        <v>490</v>
      </c>
      <c r="F328" s="23" t="s">
        <v>491</v>
      </c>
      <c r="G328" s="24">
        <v>1309800</v>
      </c>
      <c r="H328" s="24">
        <v>0</v>
      </c>
      <c r="I328" s="24">
        <v>0</v>
      </c>
      <c r="J328" s="24">
        <v>0</v>
      </c>
      <c r="K328" s="24">
        <v>0</v>
      </c>
      <c r="L328" s="25">
        <v>113.75</v>
      </c>
      <c r="M328" s="23" t="s">
        <v>180</v>
      </c>
    </row>
    <row r="329" spans="1:13" ht="29.25" thickBot="1" x14ac:dyDescent="0.25">
      <c r="A329" s="135"/>
      <c r="B329" s="142"/>
      <c r="C329" s="21" t="s">
        <v>492</v>
      </c>
      <c r="D329" s="22" t="s">
        <v>266</v>
      </c>
      <c r="E329" s="23" t="s">
        <v>493</v>
      </c>
      <c r="F329" s="23" t="s">
        <v>123</v>
      </c>
      <c r="G329" s="24" t="s">
        <v>672</v>
      </c>
      <c r="H329" s="24"/>
      <c r="I329" s="24">
        <v>0</v>
      </c>
      <c r="J329" s="24">
        <v>0</v>
      </c>
      <c r="K329" s="24">
        <v>0</v>
      </c>
      <c r="L329" s="25">
        <v>200</v>
      </c>
      <c r="M329" s="23" t="s">
        <v>36</v>
      </c>
    </row>
    <row r="330" spans="1:13" ht="15" thickBot="1" x14ac:dyDescent="0.25">
      <c r="A330" s="135"/>
      <c r="B330" s="142"/>
      <c r="C330" s="21" t="s">
        <v>494</v>
      </c>
      <c r="D330" s="22" t="s">
        <v>52</v>
      </c>
      <c r="E330" s="23" t="s">
        <v>495</v>
      </c>
      <c r="F330" s="23" t="s">
        <v>496</v>
      </c>
      <c r="G330" s="24">
        <v>1058460</v>
      </c>
      <c r="H330" s="24"/>
      <c r="I330" s="24">
        <v>0</v>
      </c>
      <c r="J330" s="24">
        <v>0</v>
      </c>
      <c r="K330" s="24">
        <v>0</v>
      </c>
      <c r="L330" s="25"/>
      <c r="M330" s="23" t="s">
        <v>55</v>
      </c>
    </row>
    <row r="331" spans="1:13" ht="15" thickBot="1" x14ac:dyDescent="0.25">
      <c r="A331" s="135"/>
      <c r="B331" s="142"/>
      <c r="C331" s="21" t="s">
        <v>497</v>
      </c>
      <c r="D331" s="22" t="s">
        <v>498</v>
      </c>
      <c r="E331" s="23" t="s">
        <v>495</v>
      </c>
      <c r="F331" s="23" t="s">
        <v>496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33"/>
      <c r="M331" s="23" t="s">
        <v>36</v>
      </c>
    </row>
    <row r="332" spans="1:13" ht="15" thickBot="1" x14ac:dyDescent="0.25">
      <c r="A332" s="135"/>
      <c r="B332" s="138"/>
      <c r="C332" s="21" t="s">
        <v>499</v>
      </c>
      <c r="D332" s="22" t="s">
        <v>500</v>
      </c>
      <c r="E332" s="23" t="s">
        <v>495</v>
      </c>
      <c r="F332" s="23" t="s">
        <v>496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33"/>
      <c r="M332" s="23" t="s">
        <v>55</v>
      </c>
    </row>
    <row r="333" spans="1:13" ht="15" thickBot="1" x14ac:dyDescent="0.25">
      <c r="A333" s="135"/>
      <c r="B333" s="139" t="s">
        <v>271</v>
      </c>
      <c r="C333" s="140"/>
      <c r="D333" s="140"/>
      <c r="E333" s="140"/>
      <c r="F333" s="141"/>
      <c r="G333" s="26">
        <v>4525089</v>
      </c>
      <c r="H333" s="51">
        <v>0</v>
      </c>
      <c r="I333" s="51">
        <v>0</v>
      </c>
      <c r="J333" s="51">
        <v>0</v>
      </c>
      <c r="K333" s="51">
        <v>0</v>
      </c>
      <c r="L333" s="51">
        <v>0</v>
      </c>
      <c r="M333" s="27"/>
    </row>
    <row r="334" spans="1:13" ht="43.5" thickBot="1" x14ac:dyDescent="0.25">
      <c r="A334" s="135"/>
      <c r="B334" s="137" t="s">
        <v>54</v>
      </c>
      <c r="C334" s="21" t="s">
        <v>501</v>
      </c>
      <c r="D334" s="22" t="s">
        <v>50</v>
      </c>
      <c r="E334" s="23" t="s">
        <v>502</v>
      </c>
      <c r="F334" s="23" t="s">
        <v>496</v>
      </c>
      <c r="G334" s="24" t="s">
        <v>673</v>
      </c>
      <c r="H334" s="24">
        <v>0</v>
      </c>
      <c r="I334" s="24">
        <v>0</v>
      </c>
      <c r="J334" s="24">
        <v>0</v>
      </c>
      <c r="K334" s="24" t="s">
        <v>673</v>
      </c>
      <c r="L334" s="33"/>
      <c r="M334" s="23" t="s">
        <v>36</v>
      </c>
    </row>
    <row r="335" spans="1:13" ht="15" thickBot="1" x14ac:dyDescent="0.25">
      <c r="A335" s="135"/>
      <c r="B335" s="142"/>
      <c r="C335" s="21" t="s">
        <v>503</v>
      </c>
      <c r="D335" s="22" t="s">
        <v>32</v>
      </c>
      <c r="E335" s="23" t="s">
        <v>355</v>
      </c>
      <c r="F335" s="23" t="s">
        <v>90</v>
      </c>
      <c r="G335" s="24" t="s">
        <v>673</v>
      </c>
      <c r="H335" s="33">
        <v>0</v>
      </c>
      <c r="I335" s="33"/>
      <c r="J335" s="33"/>
      <c r="K335" s="33" t="s">
        <v>673</v>
      </c>
      <c r="L335" s="33"/>
      <c r="M335" s="23" t="s">
        <v>180</v>
      </c>
    </row>
    <row r="336" spans="1:13" ht="43.5" thickBot="1" x14ac:dyDescent="0.25">
      <c r="A336" s="135"/>
      <c r="B336" s="142"/>
      <c r="C336" s="21" t="s">
        <v>504</v>
      </c>
      <c r="D336" s="22" t="s">
        <v>50</v>
      </c>
      <c r="E336" s="23" t="s">
        <v>505</v>
      </c>
      <c r="F336" s="23" t="s">
        <v>506</v>
      </c>
      <c r="G336" s="24" t="s">
        <v>673</v>
      </c>
      <c r="H336" s="24">
        <v>0</v>
      </c>
      <c r="I336" s="24">
        <v>0</v>
      </c>
      <c r="J336" s="24">
        <v>0</v>
      </c>
      <c r="K336" s="24" t="s">
        <v>673</v>
      </c>
      <c r="L336" s="25">
        <v>100</v>
      </c>
      <c r="M336" s="23" t="s">
        <v>180</v>
      </c>
    </row>
    <row r="337" spans="1:13" ht="43.5" thickBot="1" x14ac:dyDescent="0.25">
      <c r="A337" s="135"/>
      <c r="B337" s="142"/>
      <c r="C337" s="21" t="s">
        <v>507</v>
      </c>
      <c r="D337" s="22" t="s">
        <v>50</v>
      </c>
      <c r="E337" s="23" t="s">
        <v>495</v>
      </c>
      <c r="F337" s="23" t="s">
        <v>210</v>
      </c>
      <c r="G337" s="24" t="s">
        <v>674</v>
      </c>
      <c r="H337" s="24">
        <v>0</v>
      </c>
      <c r="I337" s="24">
        <v>0</v>
      </c>
      <c r="J337" s="24">
        <v>0</v>
      </c>
      <c r="K337" s="24" t="s">
        <v>674</v>
      </c>
      <c r="L337" s="33"/>
      <c r="M337" s="23" t="s">
        <v>36</v>
      </c>
    </row>
    <row r="338" spans="1:13" ht="43.5" thickBot="1" x14ac:dyDescent="0.25">
      <c r="A338" s="135"/>
      <c r="B338" s="142"/>
      <c r="C338" s="21" t="s">
        <v>508</v>
      </c>
      <c r="D338" s="22" t="s">
        <v>50</v>
      </c>
      <c r="E338" s="23" t="s">
        <v>509</v>
      </c>
      <c r="F338" s="23" t="s">
        <v>510</v>
      </c>
      <c r="G338" s="24" t="s">
        <v>674</v>
      </c>
      <c r="H338" s="24">
        <v>0</v>
      </c>
      <c r="I338" s="24">
        <v>0</v>
      </c>
      <c r="J338" s="24">
        <v>0</v>
      </c>
      <c r="K338" s="24" t="s">
        <v>674</v>
      </c>
      <c r="L338" s="33"/>
      <c r="M338" s="23" t="s">
        <v>36</v>
      </c>
    </row>
    <row r="339" spans="1:13" ht="29.25" thickBot="1" x14ac:dyDescent="0.25">
      <c r="A339" s="135"/>
      <c r="B339" s="142"/>
      <c r="C339" s="21" t="s">
        <v>512</v>
      </c>
      <c r="D339" s="22" t="s">
        <v>35</v>
      </c>
      <c r="E339" s="23" t="s">
        <v>511</v>
      </c>
      <c r="F339" s="23" t="s">
        <v>513</v>
      </c>
      <c r="G339" s="24">
        <v>6481213</v>
      </c>
      <c r="H339" s="24">
        <v>0</v>
      </c>
      <c r="I339" s="24">
        <v>0</v>
      </c>
      <c r="J339" s="24">
        <v>0</v>
      </c>
      <c r="K339" s="24">
        <v>0</v>
      </c>
      <c r="L339" s="25">
        <v>1.05</v>
      </c>
      <c r="M339" s="23" t="s">
        <v>55</v>
      </c>
    </row>
    <row r="340" spans="1:13" ht="43.5" thickBot="1" x14ac:dyDescent="0.25">
      <c r="A340" s="135"/>
      <c r="B340" s="138"/>
      <c r="C340" s="21" t="s">
        <v>514</v>
      </c>
      <c r="D340" s="22" t="s">
        <v>50</v>
      </c>
      <c r="E340" s="23" t="s">
        <v>515</v>
      </c>
      <c r="F340" s="23" t="s">
        <v>107</v>
      </c>
      <c r="G340" s="24" t="s">
        <v>674</v>
      </c>
      <c r="H340" s="24">
        <v>0</v>
      </c>
      <c r="I340" s="24">
        <v>0</v>
      </c>
      <c r="J340" s="24">
        <v>0</v>
      </c>
      <c r="K340" s="24" t="s">
        <v>674</v>
      </c>
      <c r="L340" s="33"/>
      <c r="M340" s="23" t="s">
        <v>55</v>
      </c>
    </row>
    <row r="341" spans="1:13" ht="15" thickBot="1" x14ac:dyDescent="0.25">
      <c r="A341" s="135"/>
      <c r="B341" s="139" t="s">
        <v>54</v>
      </c>
      <c r="C341" s="140"/>
      <c r="D341" s="140"/>
      <c r="E341" s="140"/>
      <c r="F341" s="141"/>
      <c r="G341" s="26">
        <v>7891213</v>
      </c>
      <c r="H341" s="51">
        <v>0</v>
      </c>
      <c r="I341" s="51">
        <v>0</v>
      </c>
      <c r="J341" s="51">
        <v>0</v>
      </c>
      <c r="K341" s="26">
        <v>1050000</v>
      </c>
      <c r="L341" s="35">
        <v>21.064366590561001</v>
      </c>
      <c r="M341" s="27"/>
    </row>
    <row r="342" spans="1:13" ht="15" thickBot="1" x14ac:dyDescent="0.25">
      <c r="A342" s="135"/>
      <c r="B342" s="137" t="s">
        <v>133</v>
      </c>
      <c r="C342" s="21" t="s">
        <v>516</v>
      </c>
      <c r="D342" s="22" t="s">
        <v>52</v>
      </c>
      <c r="E342" s="23" t="s">
        <v>517</v>
      </c>
      <c r="F342" s="23" t="s">
        <v>518</v>
      </c>
      <c r="G342" s="24" t="s">
        <v>675</v>
      </c>
      <c r="H342" s="33"/>
      <c r="I342" s="33"/>
      <c r="J342" s="33"/>
      <c r="K342" s="33"/>
      <c r="L342" s="33"/>
      <c r="M342" s="33"/>
    </row>
    <row r="343" spans="1:13" ht="15" thickBot="1" x14ac:dyDescent="0.25">
      <c r="A343" s="135"/>
      <c r="B343" s="142"/>
      <c r="C343" s="21" t="s">
        <v>519</v>
      </c>
      <c r="D343" s="22" t="s">
        <v>40</v>
      </c>
      <c r="E343" s="23" t="s">
        <v>520</v>
      </c>
      <c r="F343" s="23" t="s">
        <v>521</v>
      </c>
      <c r="G343" s="24" t="s">
        <v>675</v>
      </c>
      <c r="H343" s="24">
        <v>0</v>
      </c>
      <c r="I343" s="24">
        <v>0</v>
      </c>
      <c r="J343" s="24">
        <v>0</v>
      </c>
      <c r="K343" s="24">
        <v>0</v>
      </c>
      <c r="L343" s="25">
        <v>100</v>
      </c>
      <c r="M343" s="23" t="s">
        <v>186</v>
      </c>
    </row>
    <row r="344" spans="1:13" ht="15" thickBot="1" x14ac:dyDescent="0.25">
      <c r="A344" s="135"/>
      <c r="B344" s="142"/>
      <c r="C344" s="21" t="s">
        <v>522</v>
      </c>
      <c r="D344" s="22" t="s">
        <v>40</v>
      </c>
      <c r="E344" s="23" t="s">
        <v>346</v>
      </c>
      <c r="F344" s="23" t="s">
        <v>179</v>
      </c>
      <c r="G344" s="24" t="s">
        <v>675</v>
      </c>
      <c r="H344" s="24">
        <v>0</v>
      </c>
      <c r="I344" s="24">
        <v>0</v>
      </c>
      <c r="J344" s="24">
        <v>0</v>
      </c>
      <c r="K344" s="24">
        <v>0</v>
      </c>
      <c r="L344" s="25">
        <v>100</v>
      </c>
      <c r="M344" s="23" t="s">
        <v>186</v>
      </c>
    </row>
    <row r="345" spans="1:13" ht="15" thickBot="1" x14ac:dyDescent="0.25">
      <c r="A345" s="135"/>
      <c r="B345" s="142"/>
      <c r="C345" s="21" t="s">
        <v>523</v>
      </c>
      <c r="D345" s="22" t="s">
        <v>40</v>
      </c>
      <c r="E345" s="23" t="s">
        <v>524</v>
      </c>
      <c r="F345" s="23" t="s">
        <v>220</v>
      </c>
      <c r="G345" s="24" t="s">
        <v>675</v>
      </c>
      <c r="H345" s="24">
        <v>0</v>
      </c>
      <c r="I345" s="24">
        <v>0</v>
      </c>
      <c r="J345" s="24">
        <v>0</v>
      </c>
      <c r="K345" s="24">
        <v>0</v>
      </c>
      <c r="L345" s="25">
        <v>100</v>
      </c>
      <c r="M345" s="23" t="s">
        <v>60</v>
      </c>
    </row>
    <row r="346" spans="1:13" ht="15" thickBot="1" x14ac:dyDescent="0.25">
      <c r="A346" s="135"/>
      <c r="B346" s="142"/>
      <c r="C346" s="21" t="s">
        <v>525</v>
      </c>
      <c r="D346" s="22" t="s">
        <v>40</v>
      </c>
      <c r="E346" s="23" t="s">
        <v>524</v>
      </c>
      <c r="F346" s="23" t="s">
        <v>220</v>
      </c>
      <c r="G346" s="24" t="s">
        <v>675</v>
      </c>
      <c r="H346" s="24">
        <v>0</v>
      </c>
      <c r="I346" s="24">
        <v>0</v>
      </c>
      <c r="J346" s="24">
        <v>0</v>
      </c>
      <c r="K346" s="24">
        <v>0</v>
      </c>
      <c r="L346" s="25">
        <v>100</v>
      </c>
      <c r="M346" s="23" t="s">
        <v>60</v>
      </c>
    </row>
    <row r="347" spans="1:13" ht="15" thickBot="1" x14ac:dyDescent="0.25">
      <c r="A347" s="135"/>
      <c r="B347" s="142"/>
      <c r="C347" s="21" t="s">
        <v>526</v>
      </c>
      <c r="D347" s="22" t="s">
        <v>40</v>
      </c>
      <c r="E347" s="23" t="s">
        <v>527</v>
      </c>
      <c r="F347" s="23" t="s">
        <v>29</v>
      </c>
      <c r="G347" s="24" t="s">
        <v>675</v>
      </c>
      <c r="H347" s="24">
        <v>0</v>
      </c>
      <c r="I347" s="24">
        <v>0</v>
      </c>
      <c r="J347" s="24">
        <v>0</v>
      </c>
      <c r="K347" s="24">
        <v>0</v>
      </c>
      <c r="L347" s="25">
        <v>100</v>
      </c>
      <c r="M347" s="23" t="s">
        <v>84</v>
      </c>
    </row>
    <row r="348" spans="1:13" ht="15" thickBot="1" x14ac:dyDescent="0.25">
      <c r="A348" s="135"/>
      <c r="B348" s="138"/>
      <c r="C348" s="21" t="s">
        <v>528</v>
      </c>
      <c r="D348" s="22" t="s">
        <v>43</v>
      </c>
      <c r="E348" s="23" t="s">
        <v>491</v>
      </c>
      <c r="F348" s="23" t="s">
        <v>496</v>
      </c>
      <c r="G348" s="24" t="s">
        <v>675</v>
      </c>
      <c r="H348" s="24">
        <v>0</v>
      </c>
      <c r="I348" s="24">
        <v>0</v>
      </c>
      <c r="J348" s="24">
        <v>0</v>
      </c>
      <c r="K348" s="24">
        <v>0</v>
      </c>
      <c r="L348" s="25">
        <v>100</v>
      </c>
      <c r="M348" s="23" t="s">
        <v>60</v>
      </c>
    </row>
    <row r="349" spans="1:13" ht="15" thickBot="1" x14ac:dyDescent="0.25">
      <c r="A349" s="135"/>
      <c r="B349" s="139" t="s">
        <v>133</v>
      </c>
      <c r="C349" s="140"/>
      <c r="D349" s="140"/>
      <c r="E349" s="140"/>
      <c r="F349" s="141"/>
      <c r="G349" s="35">
        <v>3997000</v>
      </c>
      <c r="H349" s="51">
        <v>0</v>
      </c>
      <c r="I349" s="51">
        <v>0</v>
      </c>
      <c r="J349" s="51">
        <v>0</v>
      </c>
      <c r="K349" s="51">
        <v>0</v>
      </c>
      <c r="L349" s="35">
        <v>43.243243243243001</v>
      </c>
      <c r="M349" s="27"/>
    </row>
    <row r="350" spans="1:13" ht="15" thickBot="1" x14ac:dyDescent="0.25">
      <c r="A350" s="135"/>
      <c r="B350" s="137" t="s">
        <v>56</v>
      </c>
      <c r="C350" s="21" t="s">
        <v>529</v>
      </c>
      <c r="D350" s="22" t="s">
        <v>40</v>
      </c>
      <c r="E350" s="23" t="s">
        <v>530</v>
      </c>
      <c r="F350" s="23" t="s">
        <v>61</v>
      </c>
      <c r="G350" s="24" t="s">
        <v>676</v>
      </c>
      <c r="H350" s="24">
        <v>0</v>
      </c>
      <c r="I350" s="24">
        <v>0</v>
      </c>
      <c r="J350" s="24">
        <v>0</v>
      </c>
      <c r="K350" s="24">
        <v>0</v>
      </c>
      <c r="L350" s="25">
        <v>0</v>
      </c>
      <c r="M350" s="23" t="s">
        <v>55</v>
      </c>
    </row>
    <row r="351" spans="1:13" ht="15" thickBot="1" x14ac:dyDescent="0.25">
      <c r="A351" s="135"/>
      <c r="B351" s="142"/>
      <c r="C351" s="21" t="s">
        <v>531</v>
      </c>
      <c r="D351" s="22" t="s">
        <v>52</v>
      </c>
      <c r="E351" s="23" t="s">
        <v>361</v>
      </c>
      <c r="F351" s="23" t="s">
        <v>532</v>
      </c>
      <c r="G351" s="24" t="s">
        <v>677</v>
      </c>
      <c r="H351" s="33"/>
      <c r="I351" s="33"/>
      <c r="J351" s="33"/>
      <c r="K351" s="33"/>
      <c r="L351" s="33"/>
      <c r="M351" s="33"/>
    </row>
    <row r="352" spans="1:13" ht="29.25" thickBot="1" x14ac:dyDescent="0.25">
      <c r="A352" s="135"/>
      <c r="B352" s="142"/>
      <c r="C352" s="21" t="s">
        <v>533</v>
      </c>
      <c r="D352" s="22" t="s">
        <v>40</v>
      </c>
      <c r="E352" s="23" t="s">
        <v>178</v>
      </c>
      <c r="F352" s="23" t="s">
        <v>534</v>
      </c>
      <c r="G352" s="25">
        <v>19350</v>
      </c>
      <c r="H352" s="24">
        <v>0</v>
      </c>
      <c r="I352" s="24">
        <v>0</v>
      </c>
      <c r="J352" s="24">
        <v>0</v>
      </c>
      <c r="K352" s="24">
        <v>0</v>
      </c>
      <c r="L352" s="25">
        <v>100</v>
      </c>
      <c r="M352" s="23" t="s">
        <v>55</v>
      </c>
    </row>
    <row r="353" spans="1:13" ht="29.25" thickBot="1" x14ac:dyDescent="0.25">
      <c r="A353" s="135"/>
      <c r="B353" s="142"/>
      <c r="C353" s="21" t="s">
        <v>535</v>
      </c>
      <c r="D353" s="22" t="s">
        <v>40</v>
      </c>
      <c r="E353" s="23" t="s">
        <v>536</v>
      </c>
      <c r="F353" s="23" t="s">
        <v>537</v>
      </c>
      <c r="G353" s="25">
        <v>9800</v>
      </c>
      <c r="H353" s="24">
        <v>0</v>
      </c>
      <c r="I353" s="24">
        <v>0</v>
      </c>
      <c r="J353" s="24">
        <v>0</v>
      </c>
      <c r="K353" s="24">
        <v>0</v>
      </c>
      <c r="L353" s="25">
        <v>100</v>
      </c>
      <c r="M353" s="23" t="s">
        <v>55</v>
      </c>
    </row>
    <row r="354" spans="1:13" ht="15" thickBot="1" x14ac:dyDescent="0.25">
      <c r="A354" s="135"/>
      <c r="B354" s="142"/>
      <c r="C354" s="21" t="s">
        <v>668</v>
      </c>
      <c r="D354" s="22" t="s">
        <v>40</v>
      </c>
      <c r="E354" s="41">
        <v>42489</v>
      </c>
      <c r="F354" s="41">
        <v>42939</v>
      </c>
      <c r="G354" s="24">
        <v>12400000</v>
      </c>
      <c r="H354" s="24">
        <v>4583858</v>
      </c>
      <c r="I354" s="24">
        <v>0</v>
      </c>
      <c r="J354" s="24">
        <v>0</v>
      </c>
      <c r="K354" s="24">
        <v>0</v>
      </c>
      <c r="L354" s="25">
        <v>41</v>
      </c>
      <c r="M354" s="23" t="s">
        <v>180</v>
      </c>
    </row>
    <row r="355" spans="1:13" ht="15" thickBot="1" x14ac:dyDescent="0.25">
      <c r="A355" s="135"/>
      <c r="B355" s="142"/>
      <c r="C355" s="21" t="s">
        <v>538</v>
      </c>
      <c r="D355" s="22" t="s">
        <v>38</v>
      </c>
      <c r="E355" s="23" t="s">
        <v>539</v>
      </c>
      <c r="F355" s="23" t="s">
        <v>179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5">
        <v>16.88</v>
      </c>
      <c r="M355" s="23" t="s">
        <v>191</v>
      </c>
    </row>
    <row r="356" spans="1:13" ht="15" thickBot="1" x14ac:dyDescent="0.25">
      <c r="A356" s="136"/>
      <c r="B356" s="139" t="s">
        <v>56</v>
      </c>
      <c r="C356" s="140"/>
      <c r="D356" s="140"/>
      <c r="E356" s="140"/>
      <c r="F356" s="141"/>
      <c r="G356" s="26">
        <v>13245150</v>
      </c>
      <c r="H356" s="26">
        <f>SUM(H325:H332,H334:H340,H342:H348,H350:H355)</f>
        <v>4583858</v>
      </c>
      <c r="I356" s="26">
        <f>SUM(I325:I332,I334:I340,I342:I348,I350:I355)</f>
        <v>0</v>
      </c>
      <c r="J356" s="26">
        <f>SUM(J325:J332,J334:J340,J342:J348,J350:J355)</f>
        <v>0</v>
      </c>
      <c r="K356" s="26">
        <f>SUM(K325:K332,K334:K340,K342:K348,K350:K355)</f>
        <v>0</v>
      </c>
      <c r="L356" s="26">
        <f>AVERAGE(L325:L332,L334:L340,L342:L348,L350:L355)</f>
        <v>98.392941176470586</v>
      </c>
      <c r="M356" s="27"/>
    </row>
    <row r="357" spans="1:13" s="32" customFormat="1" ht="15" thickBot="1" x14ac:dyDescent="0.25">
      <c r="A357" s="128" t="s">
        <v>481</v>
      </c>
      <c r="B357" s="129"/>
      <c r="C357" s="129"/>
      <c r="D357" s="129"/>
      <c r="E357" s="129"/>
      <c r="F357" s="130"/>
      <c r="G357" s="26">
        <f>SUM(G333,G341,G349,G356)</f>
        <v>29658452</v>
      </c>
      <c r="H357" s="26">
        <f t="shared" ref="H357:L357" si="14">SUM(H333,H341,H349,H356)</f>
        <v>4583858</v>
      </c>
      <c r="I357" s="26">
        <f t="shared" si="14"/>
        <v>0</v>
      </c>
      <c r="J357" s="26">
        <f t="shared" si="14"/>
        <v>0</v>
      </c>
      <c r="K357" s="26">
        <f t="shared" si="14"/>
        <v>1050000</v>
      </c>
      <c r="L357" s="26">
        <f t="shared" si="14"/>
        <v>162.70055101027458</v>
      </c>
      <c r="M357" s="31"/>
    </row>
    <row r="358" spans="1:13" ht="15" thickBot="1" x14ac:dyDescent="0.25">
      <c r="A358" s="134" t="s">
        <v>540</v>
      </c>
      <c r="B358" s="137" t="s">
        <v>271</v>
      </c>
      <c r="C358" s="21" t="s">
        <v>541</v>
      </c>
      <c r="D358" s="22" t="s">
        <v>40</v>
      </c>
      <c r="E358" s="23" t="s">
        <v>76</v>
      </c>
      <c r="F358" s="23" t="s">
        <v>371</v>
      </c>
      <c r="G358" s="24">
        <v>500000</v>
      </c>
      <c r="H358" s="24">
        <v>50000</v>
      </c>
      <c r="I358" s="24">
        <v>0</v>
      </c>
      <c r="J358" s="24">
        <v>0</v>
      </c>
      <c r="K358" s="24">
        <v>0</v>
      </c>
      <c r="L358" s="25">
        <f>(K358/G358*100)</f>
        <v>0</v>
      </c>
      <c r="M358" s="23" t="s">
        <v>166</v>
      </c>
    </row>
    <row r="359" spans="1:13" ht="13.5" customHeight="1" thickBot="1" x14ac:dyDescent="0.25">
      <c r="A359" s="135"/>
      <c r="B359" s="142"/>
      <c r="C359" s="153" t="s">
        <v>542</v>
      </c>
      <c r="D359" s="137" t="s">
        <v>543</v>
      </c>
      <c r="E359" s="146" t="s">
        <v>76</v>
      </c>
      <c r="F359" s="146" t="s">
        <v>371</v>
      </c>
      <c r="G359" s="143">
        <v>318600</v>
      </c>
      <c r="H359" s="143">
        <v>35000</v>
      </c>
      <c r="I359" s="143">
        <v>0</v>
      </c>
      <c r="J359" s="143">
        <v>112137</v>
      </c>
      <c r="K359" s="143">
        <v>112137</v>
      </c>
      <c r="L359" s="145">
        <f t="shared" ref="L359:L360" si="15">(K359/G359*100)</f>
        <v>35.196798493408664</v>
      </c>
      <c r="M359" s="146" t="s">
        <v>170</v>
      </c>
    </row>
    <row r="360" spans="1:13" ht="15" thickBot="1" x14ac:dyDescent="0.25">
      <c r="A360" s="135"/>
      <c r="B360" s="142"/>
      <c r="C360" s="138"/>
      <c r="D360" s="138"/>
      <c r="E360" s="144"/>
      <c r="F360" s="144"/>
      <c r="G360" s="144"/>
      <c r="H360" s="144"/>
      <c r="I360" s="144"/>
      <c r="J360" s="144"/>
      <c r="K360" s="144"/>
      <c r="L360" s="144" t="e">
        <f t="shared" si="15"/>
        <v>#DIV/0!</v>
      </c>
      <c r="M360" s="144"/>
    </row>
    <row r="361" spans="1:13" ht="15" thickBot="1" x14ac:dyDescent="0.25">
      <c r="A361" s="135"/>
      <c r="B361" s="142"/>
      <c r="C361" s="21" t="s">
        <v>544</v>
      </c>
      <c r="D361" s="22" t="s">
        <v>40</v>
      </c>
      <c r="E361" s="23" t="s">
        <v>76</v>
      </c>
      <c r="F361" s="41">
        <v>43100</v>
      </c>
      <c r="G361" s="24">
        <v>5900000</v>
      </c>
      <c r="H361" s="24">
        <v>1000</v>
      </c>
      <c r="I361" s="24">
        <v>0</v>
      </c>
      <c r="J361" s="24">
        <v>0</v>
      </c>
      <c r="K361" s="24">
        <v>0</v>
      </c>
      <c r="L361" s="25">
        <v>0</v>
      </c>
      <c r="M361" s="23" t="s">
        <v>44</v>
      </c>
    </row>
    <row r="362" spans="1:13" ht="15" thickBot="1" x14ac:dyDescent="0.25">
      <c r="A362" s="135"/>
      <c r="B362" s="142"/>
      <c r="C362" s="21" t="s">
        <v>545</v>
      </c>
      <c r="D362" s="22" t="s">
        <v>40</v>
      </c>
      <c r="E362" s="23" t="s">
        <v>76</v>
      </c>
      <c r="F362" s="23" t="s">
        <v>29</v>
      </c>
      <c r="G362" s="24">
        <v>250000</v>
      </c>
      <c r="H362" s="24">
        <v>10000</v>
      </c>
      <c r="I362" s="24">
        <v>0</v>
      </c>
      <c r="J362" s="24">
        <v>0</v>
      </c>
      <c r="K362" s="24">
        <v>0</v>
      </c>
      <c r="L362" s="25">
        <v>0</v>
      </c>
      <c r="M362" s="23" t="s">
        <v>166</v>
      </c>
    </row>
    <row r="363" spans="1:13" ht="15" thickBot="1" x14ac:dyDescent="0.25">
      <c r="A363" s="135"/>
      <c r="B363" s="142"/>
      <c r="C363" s="21" t="s">
        <v>546</v>
      </c>
      <c r="D363" s="22" t="s">
        <v>40</v>
      </c>
      <c r="E363" s="23" t="s">
        <v>76</v>
      </c>
      <c r="F363" s="23" t="s">
        <v>29</v>
      </c>
      <c r="G363" s="24">
        <v>150000</v>
      </c>
      <c r="H363" s="24">
        <v>1000</v>
      </c>
      <c r="I363" s="24">
        <v>0</v>
      </c>
      <c r="J363" s="24">
        <v>0</v>
      </c>
      <c r="K363" s="24">
        <v>0</v>
      </c>
      <c r="L363" s="25">
        <v>0</v>
      </c>
      <c r="M363" s="23" t="s">
        <v>166</v>
      </c>
    </row>
    <row r="364" spans="1:13" ht="15" thickBot="1" x14ac:dyDescent="0.25">
      <c r="A364" s="135"/>
      <c r="B364" s="142"/>
      <c r="C364" s="21" t="s">
        <v>678</v>
      </c>
      <c r="D364" s="22" t="s">
        <v>40</v>
      </c>
      <c r="E364" s="48">
        <v>1997</v>
      </c>
      <c r="F364" s="23" t="s">
        <v>29</v>
      </c>
      <c r="G364" s="24">
        <v>280594904</v>
      </c>
      <c r="H364" s="24">
        <v>7500000</v>
      </c>
      <c r="I364" s="24">
        <v>273094904</v>
      </c>
      <c r="J364" s="24">
        <v>0</v>
      </c>
      <c r="K364" s="24">
        <v>273094904</v>
      </c>
      <c r="L364" s="25">
        <f t="shared" ref="L364:L366" si="16">(K364/G364*100)</f>
        <v>97.327107551461438</v>
      </c>
      <c r="M364" s="23" t="s">
        <v>33</v>
      </c>
    </row>
    <row r="365" spans="1:13" ht="29.25" thickBot="1" x14ac:dyDescent="0.25">
      <c r="A365" s="135"/>
      <c r="B365" s="142"/>
      <c r="C365" s="21" t="s">
        <v>679</v>
      </c>
      <c r="D365" s="22"/>
      <c r="E365" s="23" t="s">
        <v>384</v>
      </c>
      <c r="F365" s="23" t="s">
        <v>29</v>
      </c>
      <c r="G365" s="24">
        <v>2121882</v>
      </c>
      <c r="H365" s="24">
        <v>711866</v>
      </c>
      <c r="I365" s="24">
        <v>1410016</v>
      </c>
      <c r="J365" s="24">
        <v>159873</v>
      </c>
      <c r="K365" s="24">
        <v>1569889</v>
      </c>
      <c r="L365" s="25">
        <f t="shared" si="16"/>
        <v>73.985688176816623</v>
      </c>
      <c r="M365" s="23" t="s">
        <v>33</v>
      </c>
    </row>
    <row r="366" spans="1:13" ht="15" thickBot="1" x14ac:dyDescent="0.25">
      <c r="A366" s="135"/>
      <c r="B366" s="142"/>
      <c r="C366" s="21" t="s">
        <v>547</v>
      </c>
      <c r="D366" s="22" t="s">
        <v>32</v>
      </c>
      <c r="E366" s="23" t="s">
        <v>384</v>
      </c>
      <c r="F366" s="23" t="s">
        <v>29</v>
      </c>
      <c r="G366" s="24">
        <v>2789842</v>
      </c>
      <c r="H366" s="24">
        <v>692108</v>
      </c>
      <c r="I366" s="24">
        <v>2097734</v>
      </c>
      <c r="J366" s="24">
        <v>296485</v>
      </c>
      <c r="K366" s="24">
        <v>2394219</v>
      </c>
      <c r="L366" s="25">
        <f t="shared" si="16"/>
        <v>85.819161085108036</v>
      </c>
      <c r="M366" s="23" t="s">
        <v>33</v>
      </c>
    </row>
    <row r="367" spans="1:13" ht="15" thickBot="1" x14ac:dyDescent="0.25">
      <c r="A367" s="135"/>
      <c r="B367" s="142"/>
      <c r="C367" s="21" t="s">
        <v>548</v>
      </c>
      <c r="D367" s="22" t="s">
        <v>40</v>
      </c>
      <c r="E367" s="23" t="s">
        <v>549</v>
      </c>
      <c r="F367" s="23" t="s">
        <v>29</v>
      </c>
      <c r="G367" s="24">
        <v>2300000</v>
      </c>
      <c r="H367" s="24">
        <v>400000</v>
      </c>
      <c r="I367" s="24">
        <v>1231732</v>
      </c>
      <c r="J367" s="24">
        <v>268904</v>
      </c>
      <c r="K367" s="24">
        <v>1500636</v>
      </c>
      <c r="L367" s="25">
        <f>(K367/G367*100)</f>
        <v>65.245043478260868</v>
      </c>
      <c r="M367" s="23" t="s">
        <v>33</v>
      </c>
    </row>
    <row r="368" spans="1:13" ht="15" thickBot="1" x14ac:dyDescent="0.25">
      <c r="A368" s="135"/>
      <c r="B368" s="142"/>
      <c r="C368" s="21" t="s">
        <v>550</v>
      </c>
      <c r="D368" s="22" t="s">
        <v>45</v>
      </c>
      <c r="E368" s="23" t="s">
        <v>76</v>
      </c>
      <c r="F368" s="23" t="s">
        <v>371</v>
      </c>
      <c r="G368" s="24">
        <v>200000</v>
      </c>
      <c r="H368" s="24">
        <v>20000</v>
      </c>
      <c r="I368" s="24">
        <v>0</v>
      </c>
      <c r="J368" s="24">
        <v>0</v>
      </c>
      <c r="K368" s="24">
        <v>0</v>
      </c>
      <c r="L368" s="25">
        <f t="shared" ref="L368:L396" si="17">(K368/G368*100)</f>
        <v>0</v>
      </c>
      <c r="M368" s="23" t="s">
        <v>166</v>
      </c>
    </row>
    <row r="369" spans="1:13" ht="15" thickBot="1" x14ac:dyDescent="0.25">
      <c r="A369" s="135"/>
      <c r="B369" s="142"/>
      <c r="C369" s="21" t="s">
        <v>551</v>
      </c>
      <c r="D369" s="22" t="s">
        <v>35</v>
      </c>
      <c r="E369" s="23" t="s">
        <v>165</v>
      </c>
      <c r="F369" s="23" t="s">
        <v>29</v>
      </c>
      <c r="G369" s="24">
        <v>606673</v>
      </c>
      <c r="H369" s="24">
        <v>606673</v>
      </c>
      <c r="I369" s="24">
        <v>0</v>
      </c>
      <c r="J369" s="24">
        <v>424350</v>
      </c>
      <c r="K369" s="24">
        <v>424850</v>
      </c>
      <c r="L369" s="25">
        <f t="shared" si="17"/>
        <v>70.029488703139904</v>
      </c>
      <c r="M369" s="23" t="s">
        <v>191</v>
      </c>
    </row>
    <row r="370" spans="1:13" ht="15" thickBot="1" x14ac:dyDescent="0.25">
      <c r="A370" s="135"/>
      <c r="B370" s="142"/>
      <c r="C370" s="21" t="s">
        <v>552</v>
      </c>
      <c r="D370" s="22" t="s">
        <v>40</v>
      </c>
      <c r="E370" s="41" t="s">
        <v>76</v>
      </c>
      <c r="F370" s="41">
        <v>43465</v>
      </c>
      <c r="G370" s="24">
        <v>126000000</v>
      </c>
      <c r="H370" s="24">
        <v>1</v>
      </c>
      <c r="I370" s="24">
        <v>0</v>
      </c>
      <c r="J370" s="24">
        <v>0</v>
      </c>
      <c r="K370" s="24">
        <v>0</v>
      </c>
      <c r="L370" s="25">
        <f t="shared" si="17"/>
        <v>0</v>
      </c>
      <c r="M370" s="23" t="s">
        <v>166</v>
      </c>
    </row>
    <row r="371" spans="1:13" ht="15" thickBot="1" x14ac:dyDescent="0.25">
      <c r="A371" s="135"/>
      <c r="B371" s="142"/>
      <c r="C371" s="21" t="s">
        <v>553</v>
      </c>
      <c r="D371" s="22" t="s">
        <v>52</v>
      </c>
      <c r="E371" s="23" t="s">
        <v>165</v>
      </c>
      <c r="F371" s="23" t="s">
        <v>29</v>
      </c>
      <c r="G371" s="24">
        <v>787790</v>
      </c>
      <c r="H371" s="24">
        <v>250000</v>
      </c>
      <c r="I371" s="24">
        <v>0</v>
      </c>
      <c r="J371" s="24">
        <v>525265</v>
      </c>
      <c r="K371" s="24">
        <v>525265</v>
      </c>
      <c r="L371" s="25">
        <f t="shared" si="17"/>
        <v>66.675763845694931</v>
      </c>
      <c r="M371" s="23" t="s">
        <v>187</v>
      </c>
    </row>
    <row r="372" spans="1:13" ht="15" thickBot="1" x14ac:dyDescent="0.25">
      <c r="A372" s="135"/>
      <c r="B372" s="142"/>
      <c r="C372" s="21" t="s">
        <v>554</v>
      </c>
      <c r="D372" s="22" t="s">
        <v>52</v>
      </c>
      <c r="E372" s="23" t="s">
        <v>165</v>
      </c>
      <c r="F372" s="23" t="s">
        <v>29</v>
      </c>
      <c r="G372" s="24">
        <v>1327210</v>
      </c>
      <c r="H372" s="24">
        <v>250000</v>
      </c>
      <c r="I372" s="24">
        <v>0</v>
      </c>
      <c r="J372" s="24">
        <v>808099</v>
      </c>
      <c r="K372" s="24">
        <v>808099</v>
      </c>
      <c r="L372" s="25">
        <f t="shared" si="17"/>
        <v>60.88704877148303</v>
      </c>
      <c r="M372" s="23" t="s">
        <v>187</v>
      </c>
    </row>
    <row r="373" spans="1:13" ht="15" thickBot="1" x14ac:dyDescent="0.25">
      <c r="A373" s="135"/>
      <c r="B373" s="142"/>
      <c r="C373" s="21" t="s">
        <v>555</v>
      </c>
      <c r="D373" s="22" t="s">
        <v>52</v>
      </c>
      <c r="E373" s="23" t="s">
        <v>76</v>
      </c>
      <c r="F373" s="23" t="s">
        <v>29</v>
      </c>
      <c r="G373" s="24">
        <v>20000</v>
      </c>
      <c r="H373" s="24">
        <v>2000</v>
      </c>
      <c r="I373" s="24">
        <v>0</v>
      </c>
      <c r="J373" s="24">
        <v>0</v>
      </c>
      <c r="K373" s="24">
        <v>0</v>
      </c>
      <c r="L373" s="25">
        <f t="shared" si="17"/>
        <v>0</v>
      </c>
      <c r="M373" s="23" t="s">
        <v>166</v>
      </c>
    </row>
    <row r="374" spans="1:13" ht="15" thickBot="1" x14ac:dyDescent="0.25">
      <c r="A374" s="135"/>
      <c r="B374" s="142"/>
      <c r="C374" s="21" t="s">
        <v>556</v>
      </c>
      <c r="D374" s="22" t="s">
        <v>52</v>
      </c>
      <c r="E374" s="23" t="s">
        <v>76</v>
      </c>
      <c r="F374" s="23" t="s">
        <v>375</v>
      </c>
      <c r="G374" s="24">
        <v>2787514</v>
      </c>
      <c r="H374" s="24">
        <v>500</v>
      </c>
      <c r="I374" s="24">
        <v>0</v>
      </c>
      <c r="J374" s="24">
        <v>0</v>
      </c>
      <c r="K374" s="24">
        <v>0</v>
      </c>
      <c r="L374" s="25">
        <f t="shared" si="17"/>
        <v>0</v>
      </c>
      <c r="M374" s="23" t="s">
        <v>60</v>
      </c>
    </row>
    <row r="375" spans="1:13" ht="15" thickBot="1" x14ac:dyDescent="0.25">
      <c r="A375" s="135"/>
      <c r="B375" s="142"/>
      <c r="C375" s="21" t="s">
        <v>557</v>
      </c>
      <c r="D375" s="22" t="s">
        <v>43</v>
      </c>
      <c r="E375" s="23" t="s">
        <v>76</v>
      </c>
      <c r="F375" s="23" t="s">
        <v>375</v>
      </c>
      <c r="G375" s="24">
        <v>2699840</v>
      </c>
      <c r="H375" s="24">
        <v>550000</v>
      </c>
      <c r="I375" s="24">
        <v>0</v>
      </c>
      <c r="J375" s="24">
        <v>0</v>
      </c>
      <c r="K375" s="24">
        <v>0</v>
      </c>
      <c r="L375" s="25">
        <f t="shared" si="17"/>
        <v>0</v>
      </c>
      <c r="M375" s="23" t="s">
        <v>60</v>
      </c>
    </row>
    <row r="376" spans="1:13" ht="15" thickBot="1" x14ac:dyDescent="0.25">
      <c r="A376" s="135"/>
      <c r="B376" s="142"/>
      <c r="C376" s="21" t="s">
        <v>558</v>
      </c>
      <c r="D376" s="22" t="s">
        <v>40</v>
      </c>
      <c r="E376" s="23" t="s">
        <v>559</v>
      </c>
      <c r="F376" s="23" t="s">
        <v>560</v>
      </c>
      <c r="G376" s="24">
        <v>65000000</v>
      </c>
      <c r="H376" s="24">
        <v>6500000</v>
      </c>
      <c r="I376" s="24">
        <v>0</v>
      </c>
      <c r="J376" s="24">
        <v>0</v>
      </c>
      <c r="K376" s="24">
        <v>0</v>
      </c>
      <c r="L376" s="25">
        <f t="shared" si="17"/>
        <v>0</v>
      </c>
      <c r="M376" s="23" t="s">
        <v>166</v>
      </c>
    </row>
    <row r="377" spans="1:13" ht="15" thickBot="1" x14ac:dyDescent="0.25">
      <c r="A377" s="135"/>
      <c r="B377" s="142"/>
      <c r="C377" s="21" t="s">
        <v>561</v>
      </c>
      <c r="D377" s="22" t="s">
        <v>40</v>
      </c>
      <c r="E377" s="23" t="s">
        <v>559</v>
      </c>
      <c r="F377" s="23" t="s">
        <v>562</v>
      </c>
      <c r="G377" s="24">
        <v>22715000</v>
      </c>
      <c r="H377" s="24">
        <v>2000000</v>
      </c>
      <c r="I377" s="24">
        <v>0</v>
      </c>
      <c r="J377" s="24">
        <v>0</v>
      </c>
      <c r="K377" s="24">
        <v>0</v>
      </c>
      <c r="L377" s="25">
        <f t="shared" si="17"/>
        <v>0</v>
      </c>
      <c r="M377" s="23" t="s">
        <v>60</v>
      </c>
    </row>
    <row r="378" spans="1:13" ht="15" thickBot="1" x14ac:dyDescent="0.25">
      <c r="A378" s="135"/>
      <c r="B378" s="142"/>
      <c r="C378" s="21" t="s">
        <v>563</v>
      </c>
      <c r="D378" s="22" t="s">
        <v>38</v>
      </c>
      <c r="E378" s="23" t="s">
        <v>165</v>
      </c>
      <c r="F378" s="23" t="s">
        <v>29</v>
      </c>
      <c r="G378" s="24">
        <v>211000</v>
      </c>
      <c r="H378" s="24">
        <v>70000</v>
      </c>
      <c r="I378" s="24">
        <v>7505</v>
      </c>
      <c r="J378" s="24">
        <v>0</v>
      </c>
      <c r="K378" s="24">
        <v>7505</v>
      </c>
      <c r="L378" s="25">
        <f t="shared" si="17"/>
        <v>3.5568720379146921</v>
      </c>
      <c r="M378" s="23" t="s">
        <v>51</v>
      </c>
    </row>
    <row r="379" spans="1:13" ht="15" thickBot="1" x14ac:dyDescent="0.25">
      <c r="A379" s="135"/>
      <c r="B379" s="142"/>
      <c r="C379" s="21" t="s">
        <v>564</v>
      </c>
      <c r="D379" s="22" t="s">
        <v>38</v>
      </c>
      <c r="E379" s="23" t="s">
        <v>76</v>
      </c>
      <c r="F379" s="23" t="s">
        <v>375</v>
      </c>
      <c r="G379" s="24">
        <v>1600000</v>
      </c>
      <c r="H379" s="24">
        <v>200000</v>
      </c>
      <c r="I379" s="24">
        <v>0</v>
      </c>
      <c r="J379" s="24">
        <v>341935</v>
      </c>
      <c r="K379" s="24">
        <v>341935</v>
      </c>
      <c r="L379" s="25">
        <f t="shared" si="17"/>
        <v>21.3709375</v>
      </c>
      <c r="M379" s="23" t="s">
        <v>186</v>
      </c>
    </row>
    <row r="380" spans="1:13" ht="15" thickBot="1" x14ac:dyDescent="0.25">
      <c r="A380" s="135"/>
      <c r="B380" s="142"/>
      <c r="C380" s="21" t="s">
        <v>565</v>
      </c>
      <c r="D380" s="22" t="s">
        <v>43</v>
      </c>
      <c r="E380" s="23" t="s">
        <v>76</v>
      </c>
      <c r="F380" s="23" t="s">
        <v>371</v>
      </c>
      <c r="G380" s="24">
        <v>80000</v>
      </c>
      <c r="H380" s="24">
        <v>8000</v>
      </c>
      <c r="I380" s="24">
        <v>0</v>
      </c>
      <c r="J380" s="24">
        <v>0</v>
      </c>
      <c r="K380" s="24">
        <v>0</v>
      </c>
      <c r="L380" s="25">
        <f t="shared" si="17"/>
        <v>0</v>
      </c>
      <c r="M380" s="23" t="s">
        <v>166</v>
      </c>
    </row>
    <row r="381" spans="1:13" ht="15" thickBot="1" x14ac:dyDescent="0.25">
      <c r="A381" s="135"/>
      <c r="B381" s="142"/>
      <c r="C381" s="21" t="s">
        <v>566</v>
      </c>
      <c r="D381" s="22" t="s">
        <v>43</v>
      </c>
      <c r="E381" s="23" t="s">
        <v>372</v>
      </c>
      <c r="F381" s="23" t="s">
        <v>272</v>
      </c>
      <c r="G381" s="24">
        <v>198000</v>
      </c>
      <c r="H381" s="24">
        <v>52327</v>
      </c>
      <c r="I381" s="24">
        <v>145673</v>
      </c>
      <c r="J381" s="24">
        <v>0</v>
      </c>
      <c r="K381" s="24">
        <v>145673</v>
      </c>
      <c r="L381" s="25">
        <f t="shared" si="17"/>
        <v>73.572222222222223</v>
      </c>
      <c r="M381" s="23" t="s">
        <v>191</v>
      </c>
    </row>
    <row r="382" spans="1:13" ht="15" thickBot="1" x14ac:dyDescent="0.25">
      <c r="A382" s="135"/>
      <c r="B382" s="142"/>
      <c r="C382" s="21" t="s">
        <v>567</v>
      </c>
      <c r="D382" s="22" t="s">
        <v>43</v>
      </c>
      <c r="E382" s="23" t="s">
        <v>76</v>
      </c>
      <c r="F382" s="23" t="s">
        <v>375</v>
      </c>
      <c r="G382" s="24">
        <v>18000000</v>
      </c>
      <c r="H382" s="24">
        <v>500</v>
      </c>
      <c r="I382" s="24">
        <v>0</v>
      </c>
      <c r="J382" s="24">
        <v>0</v>
      </c>
      <c r="K382" s="24">
        <v>0</v>
      </c>
      <c r="L382" s="25">
        <f t="shared" si="17"/>
        <v>0</v>
      </c>
      <c r="M382" s="23" t="s">
        <v>44</v>
      </c>
    </row>
    <row r="383" spans="1:13" ht="15" thickBot="1" x14ac:dyDescent="0.25">
      <c r="A383" s="135"/>
      <c r="B383" s="142"/>
      <c r="C383" s="21" t="s">
        <v>568</v>
      </c>
      <c r="D383" s="22" t="s">
        <v>47</v>
      </c>
      <c r="E383" s="23" t="s">
        <v>165</v>
      </c>
      <c r="F383" s="23" t="s">
        <v>29</v>
      </c>
      <c r="G383" s="24">
        <v>241000</v>
      </c>
      <c r="H383" s="24">
        <v>70000</v>
      </c>
      <c r="I383" s="24">
        <v>39294</v>
      </c>
      <c r="J383" s="24">
        <v>17464</v>
      </c>
      <c r="K383" s="24">
        <v>56758</v>
      </c>
      <c r="L383" s="25">
        <f t="shared" si="17"/>
        <v>23.551037344398338</v>
      </c>
      <c r="M383" s="23" t="s">
        <v>51</v>
      </c>
    </row>
    <row r="384" spans="1:13" ht="15" thickBot="1" x14ac:dyDescent="0.25">
      <c r="A384" s="135"/>
      <c r="B384" s="142"/>
      <c r="C384" s="21" t="s">
        <v>569</v>
      </c>
      <c r="D384" s="22" t="s">
        <v>40</v>
      </c>
      <c r="E384" s="23" t="s">
        <v>570</v>
      </c>
      <c r="F384" s="23" t="s">
        <v>560</v>
      </c>
      <c r="G384" s="24">
        <v>72486000</v>
      </c>
      <c r="H384" s="24">
        <v>1000000</v>
      </c>
      <c r="I384" s="24">
        <v>53154272</v>
      </c>
      <c r="J384" s="24">
        <v>2399869</v>
      </c>
      <c r="K384" s="24">
        <v>30317371</v>
      </c>
      <c r="L384" s="25">
        <f t="shared" si="17"/>
        <v>41.825140027039701</v>
      </c>
      <c r="M384" s="23" t="s">
        <v>187</v>
      </c>
    </row>
    <row r="385" spans="1:13" ht="15" thickBot="1" x14ac:dyDescent="0.25">
      <c r="A385" s="135"/>
      <c r="B385" s="142"/>
      <c r="C385" s="21" t="s">
        <v>571</v>
      </c>
      <c r="D385" s="22" t="s">
        <v>40</v>
      </c>
      <c r="E385" s="23" t="s">
        <v>138</v>
      </c>
      <c r="F385" s="23" t="s">
        <v>371</v>
      </c>
      <c r="G385" s="24">
        <v>400000</v>
      </c>
      <c r="H385" s="24">
        <v>0</v>
      </c>
      <c r="I385" s="24">
        <v>0</v>
      </c>
      <c r="J385" s="24">
        <v>0</v>
      </c>
      <c r="K385" s="24">
        <v>0</v>
      </c>
      <c r="L385" s="25">
        <f t="shared" si="17"/>
        <v>0</v>
      </c>
      <c r="M385" s="23" t="s">
        <v>166</v>
      </c>
    </row>
    <row r="386" spans="1:13" ht="15" thickBot="1" x14ac:dyDescent="0.25">
      <c r="A386" s="135"/>
      <c r="B386" s="142"/>
      <c r="C386" s="21" t="s">
        <v>573</v>
      </c>
      <c r="D386" s="22" t="s">
        <v>47</v>
      </c>
      <c r="E386" s="23" t="s">
        <v>372</v>
      </c>
      <c r="F386" s="41">
        <v>43100</v>
      </c>
      <c r="G386" s="24">
        <v>1925000</v>
      </c>
      <c r="H386" s="24">
        <v>250000</v>
      </c>
      <c r="I386" s="24">
        <v>691364</v>
      </c>
      <c r="J386" s="24">
        <v>0</v>
      </c>
      <c r="K386" s="24">
        <v>691364</v>
      </c>
      <c r="L386" s="25">
        <f t="shared" si="17"/>
        <v>35.915012987012993</v>
      </c>
      <c r="M386" s="23" t="s">
        <v>170</v>
      </c>
    </row>
    <row r="387" spans="1:13" ht="29.25" thickBot="1" x14ac:dyDescent="0.25">
      <c r="A387" s="135"/>
      <c r="B387" s="142"/>
      <c r="C387" s="21" t="s">
        <v>574</v>
      </c>
      <c r="D387" s="22" t="s">
        <v>52</v>
      </c>
      <c r="E387" s="23" t="s">
        <v>372</v>
      </c>
      <c r="F387" s="23" t="s">
        <v>371</v>
      </c>
      <c r="G387" s="24">
        <v>7131994</v>
      </c>
      <c r="H387" s="24">
        <v>900000</v>
      </c>
      <c r="I387" s="24">
        <v>3097177</v>
      </c>
      <c r="J387" s="24">
        <v>1653297</v>
      </c>
      <c r="K387" s="24">
        <v>4750474</v>
      </c>
      <c r="L387" s="25">
        <f t="shared" si="17"/>
        <v>66.607936013406629</v>
      </c>
      <c r="M387" s="23" t="s">
        <v>191</v>
      </c>
    </row>
    <row r="388" spans="1:13" ht="15" thickBot="1" x14ac:dyDescent="0.25">
      <c r="A388" s="135"/>
      <c r="B388" s="142"/>
      <c r="C388" s="21" t="s">
        <v>575</v>
      </c>
      <c r="D388" s="22" t="s">
        <v>40</v>
      </c>
      <c r="E388" s="23" t="s">
        <v>372</v>
      </c>
      <c r="F388" s="41">
        <v>43100</v>
      </c>
      <c r="G388" s="24">
        <v>2539297</v>
      </c>
      <c r="H388" s="24">
        <v>360000</v>
      </c>
      <c r="I388" s="24">
        <v>1041774</v>
      </c>
      <c r="J388" s="24">
        <v>293658</v>
      </c>
      <c r="K388" s="24">
        <v>1335432</v>
      </c>
      <c r="L388" s="25">
        <f t="shared" si="17"/>
        <v>52.590618584592505</v>
      </c>
      <c r="M388" s="23" t="s">
        <v>180</v>
      </c>
    </row>
    <row r="389" spans="1:13" ht="15" thickBot="1" x14ac:dyDescent="0.25">
      <c r="A389" s="135"/>
      <c r="B389" s="142"/>
      <c r="C389" s="21" t="s">
        <v>576</v>
      </c>
      <c r="D389" s="22" t="s">
        <v>40</v>
      </c>
      <c r="E389" s="23" t="s">
        <v>384</v>
      </c>
      <c r="F389" s="23" t="s">
        <v>29</v>
      </c>
      <c r="G389" s="24">
        <v>7150000</v>
      </c>
      <c r="H389" s="24">
        <v>557666</v>
      </c>
      <c r="I389" s="24">
        <v>6592334</v>
      </c>
      <c r="J389" s="24">
        <v>1187773</v>
      </c>
      <c r="K389" s="24">
        <v>7780107</v>
      </c>
      <c r="L389" s="25">
        <f t="shared" si="17"/>
        <v>108.81268531468531</v>
      </c>
      <c r="M389" s="23" t="s">
        <v>36</v>
      </c>
    </row>
    <row r="390" spans="1:13" ht="15" thickBot="1" x14ac:dyDescent="0.25">
      <c r="A390" s="135"/>
      <c r="B390" s="142"/>
      <c r="C390" s="21" t="s">
        <v>577</v>
      </c>
      <c r="D390" s="22" t="s">
        <v>38</v>
      </c>
      <c r="E390" s="23" t="s">
        <v>76</v>
      </c>
      <c r="F390" s="23" t="s">
        <v>29</v>
      </c>
      <c r="G390" s="24">
        <v>15000</v>
      </c>
      <c r="H390" s="24">
        <v>2000</v>
      </c>
      <c r="I390" s="24">
        <v>0</v>
      </c>
      <c r="J390" s="24">
        <v>0</v>
      </c>
      <c r="K390" s="24">
        <v>0</v>
      </c>
      <c r="L390" s="25">
        <f t="shared" si="17"/>
        <v>0</v>
      </c>
      <c r="M390" s="23" t="s">
        <v>166</v>
      </c>
    </row>
    <row r="391" spans="1:13" ht="15" thickBot="1" x14ac:dyDescent="0.25">
      <c r="A391" s="135"/>
      <c r="B391" s="142"/>
      <c r="C391" s="21" t="s">
        <v>578</v>
      </c>
      <c r="D391" s="22" t="s">
        <v>38</v>
      </c>
      <c r="E391" s="23" t="s">
        <v>76</v>
      </c>
      <c r="F391" s="23" t="s">
        <v>375</v>
      </c>
      <c r="G391" s="24">
        <v>14000000</v>
      </c>
      <c r="H391" s="24">
        <v>500</v>
      </c>
      <c r="I391" s="24">
        <v>0</v>
      </c>
      <c r="J391" s="24">
        <v>0</v>
      </c>
      <c r="K391" s="24">
        <v>0</v>
      </c>
      <c r="L391" s="25">
        <f t="shared" si="17"/>
        <v>0</v>
      </c>
      <c r="M391" s="23" t="s">
        <v>44</v>
      </c>
    </row>
    <row r="392" spans="1:13" ht="15" thickBot="1" x14ac:dyDescent="0.25">
      <c r="A392" s="135"/>
      <c r="B392" s="142"/>
      <c r="C392" s="21" t="s">
        <v>579</v>
      </c>
      <c r="D392" s="22" t="s">
        <v>38</v>
      </c>
      <c r="E392" s="23" t="s">
        <v>76</v>
      </c>
      <c r="F392" s="23" t="s">
        <v>375</v>
      </c>
      <c r="G392" s="24">
        <v>20000000</v>
      </c>
      <c r="H392" s="24">
        <v>500</v>
      </c>
      <c r="I392" s="24">
        <v>0</v>
      </c>
      <c r="J392" s="24">
        <v>0</v>
      </c>
      <c r="K392" s="24">
        <v>0</v>
      </c>
      <c r="L392" s="25">
        <f t="shared" si="17"/>
        <v>0</v>
      </c>
      <c r="M392" s="23" t="s">
        <v>44</v>
      </c>
    </row>
    <row r="393" spans="1:13" ht="15" thickBot="1" x14ac:dyDescent="0.25">
      <c r="A393" s="135"/>
      <c r="B393" s="142"/>
      <c r="C393" s="21" t="s">
        <v>580</v>
      </c>
      <c r="D393" s="22" t="s">
        <v>38</v>
      </c>
      <c r="E393" s="23" t="s">
        <v>372</v>
      </c>
      <c r="F393" s="23" t="s">
        <v>29</v>
      </c>
      <c r="G393" s="24">
        <v>176292</v>
      </c>
      <c r="H393" s="24">
        <v>176292</v>
      </c>
      <c r="I393" s="24">
        <v>0</v>
      </c>
      <c r="J393" s="24">
        <v>177902</v>
      </c>
      <c r="K393" s="24">
        <v>177902</v>
      </c>
      <c r="L393" s="25">
        <f t="shared" si="17"/>
        <v>100.91325754997391</v>
      </c>
      <c r="M393" s="23" t="s">
        <v>36</v>
      </c>
    </row>
    <row r="394" spans="1:13" ht="15" thickBot="1" x14ac:dyDescent="0.25">
      <c r="A394" s="135"/>
      <c r="B394" s="142"/>
      <c r="C394" s="21" t="s">
        <v>581</v>
      </c>
      <c r="D394" s="22" t="s">
        <v>43</v>
      </c>
      <c r="E394" s="23" t="s">
        <v>372</v>
      </c>
      <c r="F394" s="23" t="s">
        <v>29</v>
      </c>
      <c r="G394" s="24">
        <v>1479772</v>
      </c>
      <c r="H394" s="24">
        <v>529777</v>
      </c>
      <c r="I394" s="24">
        <v>949995</v>
      </c>
      <c r="J394" s="24">
        <v>0</v>
      </c>
      <c r="K394" s="24">
        <v>949995</v>
      </c>
      <c r="L394" s="25">
        <f t="shared" si="17"/>
        <v>64.198741427733466</v>
      </c>
      <c r="M394" s="23" t="s">
        <v>187</v>
      </c>
    </row>
    <row r="395" spans="1:13" ht="15" thickBot="1" x14ac:dyDescent="0.25">
      <c r="A395" s="135"/>
      <c r="B395" s="142"/>
      <c r="C395" s="21" t="s">
        <v>582</v>
      </c>
      <c r="D395" s="22" t="s">
        <v>40</v>
      </c>
      <c r="E395" s="23" t="s">
        <v>76</v>
      </c>
      <c r="F395" s="23" t="s">
        <v>29</v>
      </c>
      <c r="G395" s="24">
        <v>125547</v>
      </c>
      <c r="H395" s="24">
        <v>15000</v>
      </c>
      <c r="I395" s="24">
        <v>0</v>
      </c>
      <c r="J395" s="24">
        <v>0</v>
      </c>
      <c r="K395" s="24">
        <v>0</v>
      </c>
      <c r="L395" s="25">
        <f t="shared" si="17"/>
        <v>0</v>
      </c>
      <c r="M395" s="23" t="s">
        <v>60</v>
      </c>
    </row>
    <row r="396" spans="1:13" ht="15" thickBot="1" x14ac:dyDescent="0.25">
      <c r="A396" s="135"/>
      <c r="B396" s="139" t="s">
        <v>271</v>
      </c>
      <c r="C396" s="140"/>
      <c r="D396" s="140"/>
      <c r="E396" s="140"/>
      <c r="F396" s="141"/>
      <c r="G396" s="26">
        <f>SUM(G358:G395)</f>
        <v>664828157</v>
      </c>
      <c r="H396" s="26">
        <f t="shared" ref="H396:K396" si="18">SUM(H358:H395)</f>
        <v>23772710</v>
      </c>
      <c r="I396" s="26">
        <f t="shared" si="18"/>
        <v>343553774</v>
      </c>
      <c r="J396" s="26">
        <f t="shared" si="18"/>
        <v>8667011</v>
      </c>
      <c r="K396" s="26">
        <f t="shared" si="18"/>
        <v>326984515</v>
      </c>
      <c r="L396" s="35">
        <f t="shared" si="17"/>
        <v>49.183313245260159</v>
      </c>
      <c r="M396" s="27"/>
    </row>
    <row r="397" spans="1:13" ht="29.25" thickBot="1" x14ac:dyDescent="0.25">
      <c r="A397" s="135"/>
      <c r="B397" s="22" t="s">
        <v>56</v>
      </c>
      <c r="C397" s="21" t="s">
        <v>583</v>
      </c>
      <c r="D397" s="22" t="s">
        <v>38</v>
      </c>
      <c r="E397" s="23" t="s">
        <v>76</v>
      </c>
      <c r="F397" s="23" t="s">
        <v>371</v>
      </c>
      <c r="G397" s="24">
        <v>30000000</v>
      </c>
      <c r="H397" s="24">
        <v>100000</v>
      </c>
      <c r="I397" s="24">
        <v>0</v>
      </c>
      <c r="J397" s="24">
        <v>0</v>
      </c>
      <c r="K397" s="24">
        <v>0</v>
      </c>
      <c r="L397" s="25">
        <v>0</v>
      </c>
      <c r="M397" s="23" t="s">
        <v>166</v>
      </c>
    </row>
    <row r="398" spans="1:13" ht="15" thickBot="1" x14ac:dyDescent="0.25">
      <c r="A398" s="136"/>
      <c r="B398" s="139" t="s">
        <v>56</v>
      </c>
      <c r="C398" s="140"/>
      <c r="D398" s="140"/>
      <c r="E398" s="140"/>
      <c r="F398" s="141"/>
      <c r="G398" s="26">
        <v>30000000</v>
      </c>
      <c r="H398" s="26">
        <v>100000</v>
      </c>
      <c r="I398" s="26">
        <v>0</v>
      </c>
      <c r="J398" s="26">
        <v>0</v>
      </c>
      <c r="K398" s="26">
        <v>0</v>
      </c>
      <c r="L398" s="35">
        <v>0</v>
      </c>
      <c r="M398" s="27"/>
    </row>
    <row r="399" spans="1:13" s="32" customFormat="1" ht="15" thickBot="1" x14ac:dyDescent="0.25">
      <c r="A399" s="128" t="s">
        <v>540</v>
      </c>
      <c r="B399" s="129"/>
      <c r="C399" s="129"/>
      <c r="D399" s="129"/>
      <c r="E399" s="129"/>
      <c r="F399" s="130"/>
      <c r="G399" s="29">
        <f>SUM(G358:G395,G397)</f>
        <v>694828157</v>
      </c>
      <c r="H399" s="29">
        <f t="shared" ref="H399:K399" si="19">SUM(H358:H395,H397)</f>
        <v>23872710</v>
      </c>
      <c r="I399" s="29">
        <f t="shared" si="19"/>
        <v>343553774</v>
      </c>
      <c r="J399" s="29">
        <f t="shared" si="19"/>
        <v>8667011</v>
      </c>
      <c r="K399" s="29">
        <f t="shared" si="19"/>
        <v>326984515</v>
      </c>
      <c r="L399" s="29">
        <v>0</v>
      </c>
      <c r="M399" s="31"/>
    </row>
    <row r="400" spans="1:13" ht="15" thickBot="1" x14ac:dyDescent="0.25">
      <c r="A400" s="134" t="s">
        <v>584</v>
      </c>
      <c r="B400" s="147" t="s">
        <v>54</v>
      </c>
      <c r="C400" s="65" t="s">
        <v>703</v>
      </c>
      <c r="D400" s="72" t="s">
        <v>718</v>
      </c>
      <c r="E400" s="77">
        <v>35065</v>
      </c>
      <c r="F400" s="77">
        <v>43830</v>
      </c>
      <c r="G400" s="78">
        <v>98150000</v>
      </c>
      <c r="H400" s="78">
        <v>93476000</v>
      </c>
      <c r="I400" s="78">
        <v>1000000</v>
      </c>
      <c r="J400" s="78">
        <v>2249676</v>
      </c>
      <c r="K400" s="78">
        <v>44507457</v>
      </c>
      <c r="L400" s="78">
        <v>51</v>
      </c>
      <c r="M400" s="78" t="s">
        <v>728</v>
      </c>
    </row>
    <row r="401" spans="1:13" ht="15" thickBot="1" x14ac:dyDescent="0.25">
      <c r="A401" s="135"/>
      <c r="B401" s="148"/>
      <c r="C401" s="65" t="s">
        <v>704</v>
      </c>
      <c r="D401" s="72" t="s">
        <v>35</v>
      </c>
      <c r="E401" s="76">
        <v>39887</v>
      </c>
      <c r="F401" s="76">
        <v>43465</v>
      </c>
      <c r="G401" s="78">
        <v>39080000</v>
      </c>
      <c r="H401" s="78">
        <v>7023000</v>
      </c>
      <c r="I401" s="78">
        <v>4000000</v>
      </c>
      <c r="J401" s="78">
        <v>0</v>
      </c>
      <c r="K401" s="78">
        <v>4319829</v>
      </c>
      <c r="L401" s="78">
        <v>12</v>
      </c>
      <c r="M401" s="78" t="s">
        <v>728</v>
      </c>
    </row>
    <row r="402" spans="1:13" ht="15" thickBot="1" x14ac:dyDescent="0.25">
      <c r="A402" s="135"/>
      <c r="B402" s="148"/>
      <c r="C402" s="65" t="s">
        <v>705</v>
      </c>
      <c r="D402" s="72" t="s">
        <v>35</v>
      </c>
      <c r="E402" s="77">
        <v>40632</v>
      </c>
      <c r="F402" s="77">
        <v>43464</v>
      </c>
      <c r="G402" s="78">
        <v>27652000</v>
      </c>
      <c r="H402" s="78">
        <v>12323851</v>
      </c>
      <c r="I402" s="78">
        <v>2000</v>
      </c>
      <c r="J402" s="78">
        <v>2619949</v>
      </c>
      <c r="K402" s="78">
        <v>12323851</v>
      </c>
      <c r="L402" s="78">
        <v>44</v>
      </c>
      <c r="M402" s="78" t="s">
        <v>729</v>
      </c>
    </row>
    <row r="403" spans="1:13" ht="15" thickBot="1" x14ac:dyDescent="0.25">
      <c r="A403" s="135"/>
      <c r="B403" s="148"/>
      <c r="C403" s="65" t="s">
        <v>706</v>
      </c>
      <c r="D403" s="72" t="s">
        <v>52</v>
      </c>
      <c r="E403" s="76">
        <v>38718</v>
      </c>
      <c r="F403" s="76">
        <v>43465</v>
      </c>
      <c r="G403" s="78">
        <v>82632800</v>
      </c>
      <c r="H403" s="78">
        <v>18353346</v>
      </c>
      <c r="I403" s="78">
        <v>4101550</v>
      </c>
      <c r="J403" s="78"/>
      <c r="K403" s="78">
        <v>18353346</v>
      </c>
      <c r="L403" s="78">
        <v>22</v>
      </c>
      <c r="M403" s="78" t="s">
        <v>730</v>
      </c>
    </row>
    <row r="404" spans="1:13" ht="15" thickBot="1" x14ac:dyDescent="0.25">
      <c r="A404" s="135"/>
      <c r="B404" s="148"/>
      <c r="C404" s="65" t="s">
        <v>707</v>
      </c>
      <c r="D404" s="72" t="s">
        <v>266</v>
      </c>
      <c r="E404" s="76">
        <v>41275</v>
      </c>
      <c r="F404" s="76">
        <v>43465</v>
      </c>
      <c r="G404" s="78">
        <v>1700000</v>
      </c>
      <c r="H404" s="78"/>
      <c r="I404" s="78"/>
      <c r="J404" s="78"/>
      <c r="K404" s="78">
        <v>209790</v>
      </c>
      <c r="L404" s="78">
        <v>12</v>
      </c>
      <c r="M404" s="78" t="s">
        <v>166</v>
      </c>
    </row>
    <row r="405" spans="1:13" ht="15" thickBot="1" x14ac:dyDescent="0.25">
      <c r="A405" s="135"/>
      <c r="B405" s="148"/>
      <c r="C405" s="65" t="s">
        <v>708</v>
      </c>
      <c r="D405" s="72" t="s">
        <v>40</v>
      </c>
      <c r="E405" s="76">
        <v>35431</v>
      </c>
      <c r="F405" s="76">
        <v>41639</v>
      </c>
      <c r="G405" s="78">
        <v>182600000</v>
      </c>
      <c r="H405" s="78">
        <v>180907200</v>
      </c>
      <c r="I405" s="78">
        <v>5000000</v>
      </c>
      <c r="J405" s="78">
        <v>13003606</v>
      </c>
      <c r="K405" s="78">
        <v>180907200</v>
      </c>
      <c r="L405" s="78">
        <v>99</v>
      </c>
      <c r="M405" s="78" t="s">
        <v>729</v>
      </c>
    </row>
    <row r="406" spans="1:13" ht="15" thickBot="1" x14ac:dyDescent="0.25">
      <c r="A406" s="135"/>
      <c r="B406" s="148"/>
      <c r="C406" s="65" t="s">
        <v>709</v>
      </c>
      <c r="D406" s="73" t="s">
        <v>719</v>
      </c>
      <c r="E406" s="76">
        <v>37622</v>
      </c>
      <c r="F406" s="76">
        <v>43465</v>
      </c>
      <c r="G406" s="78">
        <v>123600000</v>
      </c>
      <c r="H406" s="78">
        <v>104993417</v>
      </c>
      <c r="I406" s="78">
        <v>5000000</v>
      </c>
      <c r="J406" s="78"/>
      <c r="K406" s="78">
        <v>104993417</v>
      </c>
      <c r="L406" s="78">
        <v>85</v>
      </c>
      <c r="M406" s="78" t="s">
        <v>728</v>
      </c>
    </row>
    <row r="407" spans="1:13" ht="13.5" customHeight="1" thickBot="1" x14ac:dyDescent="0.25">
      <c r="A407" s="135"/>
      <c r="B407" s="148"/>
      <c r="C407" s="65" t="s">
        <v>710</v>
      </c>
      <c r="D407" s="74" t="s">
        <v>720</v>
      </c>
      <c r="E407" s="76">
        <v>42370</v>
      </c>
      <c r="F407" s="76">
        <v>43100</v>
      </c>
      <c r="G407" s="78">
        <v>3900000</v>
      </c>
      <c r="H407" s="78">
        <v>2641877</v>
      </c>
      <c r="I407" s="78"/>
      <c r="J407" s="78">
        <v>2641877</v>
      </c>
      <c r="K407" s="78">
        <v>2641877</v>
      </c>
      <c r="L407" s="78">
        <v>57</v>
      </c>
      <c r="M407" s="78" t="s">
        <v>729</v>
      </c>
    </row>
    <row r="408" spans="1:13" ht="15" thickBot="1" x14ac:dyDescent="0.25">
      <c r="A408" s="135"/>
      <c r="B408" s="148"/>
      <c r="C408" s="65" t="s">
        <v>711</v>
      </c>
      <c r="D408" s="74" t="s">
        <v>721</v>
      </c>
      <c r="E408" s="76">
        <v>40179</v>
      </c>
      <c r="F408" s="76">
        <v>43465</v>
      </c>
      <c r="G408" s="78">
        <v>155400000</v>
      </c>
      <c r="H408" s="78">
        <v>186414470</v>
      </c>
      <c r="I408" s="78">
        <v>10000000</v>
      </c>
      <c r="J408" s="78">
        <v>43910208</v>
      </c>
      <c r="K408" s="78">
        <v>186614470</v>
      </c>
      <c r="L408" s="78">
        <v>120</v>
      </c>
      <c r="M408" s="78" t="s">
        <v>731</v>
      </c>
    </row>
    <row r="409" spans="1:13" ht="15" thickBot="1" x14ac:dyDescent="0.25">
      <c r="A409" s="135"/>
      <c r="B409" s="148"/>
      <c r="C409" s="65" t="s">
        <v>712</v>
      </c>
      <c r="D409" s="73" t="s">
        <v>722</v>
      </c>
      <c r="E409" s="76">
        <v>38718</v>
      </c>
      <c r="F409" s="76">
        <v>41639</v>
      </c>
      <c r="G409" s="78">
        <v>83485000</v>
      </c>
      <c r="H409" s="78">
        <v>82567000</v>
      </c>
      <c r="I409" s="78">
        <v>7500000</v>
      </c>
      <c r="J409" s="78">
        <v>29039687</v>
      </c>
      <c r="K409" s="78">
        <v>82567234</v>
      </c>
      <c r="L409" s="78">
        <v>99</v>
      </c>
      <c r="M409" s="78" t="s">
        <v>729</v>
      </c>
    </row>
    <row r="410" spans="1:13" ht="15" thickBot="1" x14ac:dyDescent="0.25">
      <c r="A410" s="135"/>
      <c r="B410" s="148"/>
      <c r="C410" s="65" t="s">
        <v>713</v>
      </c>
      <c r="D410" s="73" t="s">
        <v>723</v>
      </c>
      <c r="E410" s="76">
        <v>38353</v>
      </c>
      <c r="F410" s="76">
        <v>43465</v>
      </c>
      <c r="G410" s="78">
        <v>77912000</v>
      </c>
      <c r="H410" s="78">
        <v>36046234</v>
      </c>
      <c r="I410" s="78">
        <v>5000000</v>
      </c>
      <c r="J410" s="78">
        <v>0</v>
      </c>
      <c r="K410" s="78">
        <v>36046234</v>
      </c>
      <c r="L410" s="78">
        <v>46</v>
      </c>
      <c r="M410" s="78" t="s">
        <v>728</v>
      </c>
    </row>
    <row r="411" spans="1:13" ht="15" thickBot="1" x14ac:dyDescent="0.25">
      <c r="A411" s="135"/>
      <c r="B411" s="148"/>
      <c r="C411" s="65" t="s">
        <v>714</v>
      </c>
      <c r="D411" s="72" t="s">
        <v>724</v>
      </c>
      <c r="E411" s="76">
        <v>40544</v>
      </c>
      <c r="F411" s="76">
        <v>43100</v>
      </c>
      <c r="G411" s="78">
        <v>1452000</v>
      </c>
      <c r="H411" s="78">
        <v>892500</v>
      </c>
      <c r="I411" s="78">
        <v>225000</v>
      </c>
      <c r="J411" s="78"/>
      <c r="K411" s="78"/>
      <c r="L411" s="78"/>
      <c r="M411" s="78" t="s">
        <v>732</v>
      </c>
    </row>
    <row r="412" spans="1:13" ht="15" thickBot="1" x14ac:dyDescent="0.25">
      <c r="A412" s="135"/>
      <c r="B412" s="148"/>
      <c r="C412" s="65" t="s">
        <v>715</v>
      </c>
      <c r="D412" s="73" t="s">
        <v>725</v>
      </c>
      <c r="E412" s="76">
        <v>42370</v>
      </c>
      <c r="F412" s="76">
        <v>42735</v>
      </c>
      <c r="G412" s="78"/>
      <c r="H412" s="78"/>
      <c r="I412" s="78"/>
      <c r="J412" s="78">
        <v>1944590</v>
      </c>
      <c r="K412" s="78">
        <v>1944590</v>
      </c>
      <c r="L412" s="78">
        <v>100</v>
      </c>
      <c r="M412" s="78" t="s">
        <v>55</v>
      </c>
    </row>
    <row r="413" spans="1:13" ht="15" thickBot="1" x14ac:dyDescent="0.25">
      <c r="A413" s="135"/>
      <c r="B413" s="148"/>
      <c r="C413" s="65" t="s">
        <v>716</v>
      </c>
      <c r="D413" s="73" t="s">
        <v>726</v>
      </c>
      <c r="E413" s="76">
        <v>42370</v>
      </c>
      <c r="F413" s="76">
        <v>42735</v>
      </c>
      <c r="G413" s="78"/>
      <c r="H413" s="78"/>
      <c r="I413" s="78"/>
      <c r="J413" s="78">
        <v>2944766</v>
      </c>
      <c r="K413" s="78">
        <v>2944766</v>
      </c>
      <c r="L413" s="78">
        <v>100</v>
      </c>
      <c r="M413" s="78" t="s">
        <v>55</v>
      </c>
    </row>
    <row r="414" spans="1:13" ht="29.25" thickBot="1" x14ac:dyDescent="0.25">
      <c r="A414" s="135"/>
      <c r="B414" s="148"/>
      <c r="C414" s="65" t="s">
        <v>717</v>
      </c>
      <c r="D414" s="73" t="s">
        <v>727</v>
      </c>
      <c r="E414" s="76">
        <v>42370</v>
      </c>
      <c r="F414" s="76">
        <v>43100</v>
      </c>
      <c r="G414" s="78"/>
      <c r="H414" s="78"/>
      <c r="I414" s="78"/>
      <c r="J414" s="78">
        <v>242844</v>
      </c>
      <c r="K414" s="78">
        <v>242844</v>
      </c>
      <c r="L414" s="78">
        <v>75</v>
      </c>
      <c r="M414" s="78" t="s">
        <v>733</v>
      </c>
    </row>
    <row r="415" spans="1:13" ht="15" thickBot="1" x14ac:dyDescent="0.25">
      <c r="A415" s="135"/>
      <c r="B415" s="149"/>
      <c r="C415" s="65" t="s">
        <v>585</v>
      </c>
      <c r="D415" s="73" t="s">
        <v>35</v>
      </c>
      <c r="E415" s="75">
        <v>42005</v>
      </c>
      <c r="F415" s="75">
        <v>43465</v>
      </c>
      <c r="G415" s="78">
        <v>1355000</v>
      </c>
      <c r="H415" s="78"/>
      <c r="I415" s="78">
        <v>125000</v>
      </c>
      <c r="J415" s="78"/>
      <c r="K415" s="78"/>
      <c r="L415" s="78"/>
      <c r="M415" s="78" t="s">
        <v>734</v>
      </c>
    </row>
    <row r="416" spans="1:13" ht="15" thickBot="1" x14ac:dyDescent="0.25">
      <c r="A416" s="136"/>
      <c r="B416" s="150" t="s">
        <v>54</v>
      </c>
      <c r="C416" s="151"/>
      <c r="D416" s="151"/>
      <c r="E416" s="151"/>
      <c r="F416" s="152"/>
      <c r="G416" s="29">
        <f>SUM(G400:G415)</f>
        <v>878918800</v>
      </c>
      <c r="H416" s="29">
        <f>SUM(H400:H415)</f>
        <v>725638895</v>
      </c>
      <c r="I416" s="29">
        <f>SUM(I400:I415)</f>
        <v>41953550</v>
      </c>
      <c r="J416" s="29">
        <f>SUM(J400:J415)</f>
        <v>98597203</v>
      </c>
      <c r="K416" s="29">
        <f>SUM(K400:K415)</f>
        <v>678616905</v>
      </c>
      <c r="L416" s="26">
        <f>AVERAGE(L400:L415)</f>
        <v>65.857142857142861</v>
      </c>
      <c r="M416" s="27"/>
    </row>
    <row r="417" spans="1:13" s="32" customFormat="1" ht="15" thickBot="1" x14ac:dyDescent="0.25">
      <c r="A417" s="128" t="s">
        <v>584</v>
      </c>
      <c r="B417" s="129"/>
      <c r="C417" s="129"/>
      <c r="D417" s="129"/>
      <c r="E417" s="129"/>
      <c r="F417" s="130"/>
      <c r="G417" s="29">
        <v>878918800</v>
      </c>
      <c r="H417" s="29">
        <v>725638895</v>
      </c>
      <c r="I417" s="29">
        <v>41953550</v>
      </c>
      <c r="J417" s="29">
        <v>98597203</v>
      </c>
      <c r="K417" s="29">
        <v>678616905</v>
      </c>
      <c r="L417" s="30">
        <v>55</v>
      </c>
      <c r="M417" s="31"/>
    </row>
    <row r="418" spans="1:13" ht="16.5" thickBot="1" x14ac:dyDescent="0.25">
      <c r="A418" s="134" t="s">
        <v>586</v>
      </c>
      <c r="B418" s="137" t="s">
        <v>271</v>
      </c>
      <c r="C418" s="85" t="s">
        <v>735</v>
      </c>
      <c r="D418" s="79" t="s">
        <v>40</v>
      </c>
      <c r="E418" s="80">
        <v>42490</v>
      </c>
      <c r="F418" s="80">
        <v>42735</v>
      </c>
      <c r="G418" s="81">
        <v>90000</v>
      </c>
      <c r="H418" s="81">
        <v>90000</v>
      </c>
      <c r="I418" s="81"/>
      <c r="J418" s="81">
        <v>85200</v>
      </c>
      <c r="K418" s="81">
        <v>85200</v>
      </c>
      <c r="L418" s="25">
        <v>154.16999999999999</v>
      </c>
      <c r="M418" s="82" t="s">
        <v>55</v>
      </c>
    </row>
    <row r="419" spans="1:13" ht="16.5" thickBot="1" x14ac:dyDescent="0.25">
      <c r="A419" s="135"/>
      <c r="B419" s="142"/>
      <c r="C419" s="85" t="s">
        <v>736</v>
      </c>
      <c r="D419" s="79" t="s">
        <v>40</v>
      </c>
      <c r="E419" s="80">
        <v>42490</v>
      </c>
      <c r="F419" s="80">
        <v>42735</v>
      </c>
      <c r="G419" s="83">
        <v>15400</v>
      </c>
      <c r="H419" s="83">
        <v>15400</v>
      </c>
      <c r="I419" s="83"/>
      <c r="J419" s="83">
        <v>14600</v>
      </c>
      <c r="K419" s="83">
        <v>14600</v>
      </c>
      <c r="L419" s="25">
        <v>0</v>
      </c>
      <c r="M419" s="82" t="s">
        <v>55</v>
      </c>
    </row>
    <row r="420" spans="1:13" ht="16.5" thickBot="1" x14ac:dyDescent="0.25">
      <c r="A420" s="135"/>
      <c r="B420" s="142"/>
      <c r="C420" s="85" t="s">
        <v>737</v>
      </c>
      <c r="D420" s="79" t="s">
        <v>40</v>
      </c>
      <c r="E420" s="80">
        <v>42490</v>
      </c>
      <c r="F420" s="80">
        <v>42735</v>
      </c>
      <c r="G420" s="83">
        <v>50000</v>
      </c>
      <c r="H420" s="83">
        <v>50000</v>
      </c>
      <c r="I420" s="83"/>
      <c r="J420" s="83">
        <v>50000</v>
      </c>
      <c r="K420" s="83">
        <v>50000</v>
      </c>
      <c r="L420" s="25">
        <v>0</v>
      </c>
      <c r="M420" s="82" t="s">
        <v>55</v>
      </c>
    </row>
    <row r="421" spans="1:13" ht="16.5" thickBot="1" x14ac:dyDescent="0.25">
      <c r="A421" s="135"/>
      <c r="B421" s="142"/>
      <c r="C421" s="86" t="s">
        <v>738</v>
      </c>
      <c r="D421" s="79" t="s">
        <v>40</v>
      </c>
      <c r="E421" s="80">
        <v>42490</v>
      </c>
      <c r="F421" s="80">
        <v>42735</v>
      </c>
      <c r="G421" s="83">
        <v>9000</v>
      </c>
      <c r="H421" s="83">
        <v>9000</v>
      </c>
      <c r="I421" s="83"/>
      <c r="J421" s="83">
        <v>0</v>
      </c>
      <c r="K421" s="83">
        <v>0</v>
      </c>
      <c r="L421" s="25">
        <v>65.2</v>
      </c>
      <c r="M421" s="84" t="s">
        <v>84</v>
      </c>
    </row>
    <row r="422" spans="1:13" ht="16.5" thickBot="1" x14ac:dyDescent="0.25">
      <c r="A422" s="135"/>
      <c r="B422" s="142"/>
      <c r="C422" s="87" t="s">
        <v>739</v>
      </c>
      <c r="D422" s="79" t="s">
        <v>40</v>
      </c>
      <c r="E422" s="80">
        <v>42490</v>
      </c>
      <c r="F422" s="80">
        <v>42735</v>
      </c>
      <c r="G422" s="83">
        <v>200000</v>
      </c>
      <c r="H422" s="83">
        <v>200000</v>
      </c>
      <c r="I422" s="83"/>
      <c r="J422" s="83">
        <v>201639</v>
      </c>
      <c r="K422" s="83">
        <v>201639</v>
      </c>
      <c r="L422" s="25">
        <v>80</v>
      </c>
      <c r="M422" s="82" t="s">
        <v>55</v>
      </c>
    </row>
    <row r="423" spans="1:13" ht="16.5" thickBot="1" x14ac:dyDescent="0.25">
      <c r="A423" s="135"/>
      <c r="B423" s="142"/>
      <c r="C423" s="87" t="s">
        <v>740</v>
      </c>
      <c r="D423" s="79" t="s">
        <v>40</v>
      </c>
      <c r="E423" s="80">
        <v>42490</v>
      </c>
      <c r="F423" s="80">
        <v>42735</v>
      </c>
      <c r="G423" s="83">
        <v>140000</v>
      </c>
      <c r="H423" s="83">
        <v>140000</v>
      </c>
      <c r="I423" s="83"/>
      <c r="J423" s="83">
        <v>190180</v>
      </c>
      <c r="K423" s="83">
        <v>190180</v>
      </c>
      <c r="L423" s="25">
        <v>100</v>
      </c>
      <c r="M423" s="82" t="s">
        <v>55</v>
      </c>
    </row>
    <row r="424" spans="1:13" ht="16.5" thickBot="1" x14ac:dyDescent="0.25">
      <c r="A424" s="135"/>
      <c r="B424" s="142"/>
      <c r="C424" s="87" t="s">
        <v>741</v>
      </c>
      <c r="D424" s="79" t="s">
        <v>40</v>
      </c>
      <c r="E424" s="80">
        <v>42490</v>
      </c>
      <c r="F424" s="80">
        <v>42735</v>
      </c>
      <c r="G424" s="83">
        <v>3600000</v>
      </c>
      <c r="H424" s="83">
        <v>3600000</v>
      </c>
      <c r="I424" s="83"/>
      <c r="J424" s="83">
        <v>2877212</v>
      </c>
      <c r="K424" s="83">
        <v>2877212</v>
      </c>
      <c r="L424" s="25">
        <v>100</v>
      </c>
      <c r="M424" s="82" t="s">
        <v>55</v>
      </c>
    </row>
    <row r="425" spans="1:13" ht="16.5" thickBot="1" x14ac:dyDescent="0.25">
      <c r="A425" s="135"/>
      <c r="B425" s="142"/>
      <c r="C425" s="87" t="s">
        <v>742</v>
      </c>
      <c r="D425" s="79" t="s">
        <v>40</v>
      </c>
      <c r="E425" s="80">
        <v>42490</v>
      </c>
      <c r="F425" s="80">
        <v>42735</v>
      </c>
      <c r="G425" s="83">
        <v>968000</v>
      </c>
      <c r="H425" s="83">
        <v>968000</v>
      </c>
      <c r="I425" s="83"/>
      <c r="J425" s="83">
        <v>304324</v>
      </c>
      <c r="K425" s="83">
        <v>304324</v>
      </c>
      <c r="L425" s="33"/>
      <c r="M425" s="82" t="s">
        <v>55</v>
      </c>
    </row>
    <row r="426" spans="1:13" ht="16.5" thickBot="1" x14ac:dyDescent="0.25">
      <c r="A426" s="135"/>
      <c r="B426" s="142"/>
      <c r="C426" s="87" t="s">
        <v>743</v>
      </c>
      <c r="D426" s="79" t="s">
        <v>40</v>
      </c>
      <c r="E426" s="80">
        <v>42490</v>
      </c>
      <c r="F426" s="80">
        <v>42735</v>
      </c>
      <c r="G426" s="83">
        <v>205000</v>
      </c>
      <c r="H426" s="83">
        <v>205000</v>
      </c>
      <c r="I426" s="83"/>
      <c r="J426" s="83">
        <v>99966</v>
      </c>
      <c r="K426" s="83">
        <v>99966</v>
      </c>
      <c r="L426" s="25">
        <v>74.040000000000006</v>
      </c>
      <c r="M426" s="82" t="s">
        <v>55</v>
      </c>
    </row>
    <row r="427" spans="1:13" ht="16.5" thickBot="1" x14ac:dyDescent="0.25">
      <c r="A427" s="135"/>
      <c r="B427" s="142"/>
      <c r="C427" s="87" t="s">
        <v>744</v>
      </c>
      <c r="D427" s="79" t="s">
        <v>40</v>
      </c>
      <c r="E427" s="80">
        <v>42490</v>
      </c>
      <c r="F427" s="80">
        <v>42735</v>
      </c>
      <c r="G427" s="83">
        <v>24000</v>
      </c>
      <c r="H427" s="83">
        <v>24000</v>
      </c>
      <c r="I427" s="83"/>
      <c r="J427" s="83">
        <v>0</v>
      </c>
      <c r="K427" s="83">
        <v>0</v>
      </c>
      <c r="L427" s="25">
        <v>74.040000000000006</v>
      </c>
      <c r="M427" s="82" t="s">
        <v>55</v>
      </c>
    </row>
    <row r="428" spans="1:13" ht="16.5" thickBot="1" x14ac:dyDescent="0.25">
      <c r="A428" s="135"/>
      <c r="B428" s="142"/>
      <c r="C428" s="87" t="s">
        <v>745</v>
      </c>
      <c r="D428" s="79" t="s">
        <v>40</v>
      </c>
      <c r="E428" s="80">
        <v>42490</v>
      </c>
      <c r="F428" s="80">
        <v>42735</v>
      </c>
      <c r="G428" s="83">
        <v>193000</v>
      </c>
      <c r="H428" s="83">
        <v>193000</v>
      </c>
      <c r="I428" s="83"/>
      <c r="J428" s="83">
        <v>193000</v>
      </c>
      <c r="K428" s="83">
        <v>193000</v>
      </c>
      <c r="L428" s="25">
        <v>91.79</v>
      </c>
      <c r="M428" s="82" t="s">
        <v>55</v>
      </c>
    </row>
    <row r="429" spans="1:13" ht="16.5" thickBot="1" x14ac:dyDescent="0.25">
      <c r="A429" s="135"/>
      <c r="B429" s="142"/>
      <c r="C429" s="87" t="s">
        <v>746</v>
      </c>
      <c r="D429" s="79" t="s">
        <v>40</v>
      </c>
      <c r="E429" s="80">
        <v>42490</v>
      </c>
      <c r="F429" s="80">
        <v>42735</v>
      </c>
      <c r="G429" s="83">
        <v>25000</v>
      </c>
      <c r="H429" s="83">
        <v>25000</v>
      </c>
      <c r="I429" s="83"/>
      <c r="J429" s="83">
        <v>25000</v>
      </c>
      <c r="K429" s="83">
        <v>25000</v>
      </c>
      <c r="L429" s="25">
        <v>0.1</v>
      </c>
      <c r="M429" s="82" t="s">
        <v>55</v>
      </c>
    </row>
    <row r="430" spans="1:13" ht="16.5" thickBot="1" x14ac:dyDescent="0.25">
      <c r="A430" s="135"/>
      <c r="B430" s="142"/>
      <c r="C430" s="87" t="s">
        <v>747</v>
      </c>
      <c r="D430" s="79" t="s">
        <v>40</v>
      </c>
      <c r="E430" s="80">
        <v>42490</v>
      </c>
      <c r="F430" s="80">
        <v>42735</v>
      </c>
      <c r="G430" s="83">
        <v>10000</v>
      </c>
      <c r="H430" s="83">
        <v>10000</v>
      </c>
      <c r="I430" s="83"/>
      <c r="J430" s="83">
        <v>7404</v>
      </c>
      <c r="K430" s="83">
        <v>7404</v>
      </c>
      <c r="L430" s="25">
        <v>100</v>
      </c>
      <c r="M430" s="82" t="s">
        <v>55</v>
      </c>
    </row>
    <row r="431" spans="1:13" ht="16.5" thickBot="1" x14ac:dyDescent="0.25">
      <c r="A431" s="135"/>
      <c r="B431" s="142"/>
      <c r="C431" s="86" t="s">
        <v>748</v>
      </c>
      <c r="D431" s="79" t="s">
        <v>40</v>
      </c>
      <c r="E431" s="80">
        <v>42490</v>
      </c>
      <c r="F431" s="80">
        <v>42735</v>
      </c>
      <c r="G431" s="83">
        <v>20000</v>
      </c>
      <c r="H431" s="83">
        <v>20000</v>
      </c>
      <c r="I431" s="83"/>
      <c r="J431" s="83">
        <v>20000</v>
      </c>
      <c r="K431" s="83">
        <v>20000</v>
      </c>
      <c r="L431" s="25">
        <v>0</v>
      </c>
      <c r="M431" s="82" t="s">
        <v>55</v>
      </c>
    </row>
    <row r="432" spans="1:13" ht="15" thickBot="1" x14ac:dyDescent="0.25">
      <c r="A432" s="136"/>
      <c r="B432" s="139" t="s">
        <v>271</v>
      </c>
      <c r="C432" s="140"/>
      <c r="D432" s="140"/>
      <c r="E432" s="140"/>
      <c r="F432" s="141"/>
      <c r="G432" s="26">
        <f>SUM(G418:G431)</f>
        <v>5549400</v>
      </c>
      <c r="H432" s="26">
        <f>SUM(H418:H431)</f>
        <v>5549400</v>
      </c>
      <c r="I432" s="26">
        <f>SUM(I418:I431)</f>
        <v>0</v>
      </c>
      <c r="J432" s="26">
        <f>SUM(J418:J431)</f>
        <v>4068525</v>
      </c>
      <c r="K432" s="26">
        <f>SUM(K418:K431)</f>
        <v>4068525</v>
      </c>
      <c r="L432" s="26">
        <f>AVERAGE(L418:L431)</f>
        <v>64.564615384615379</v>
      </c>
      <c r="M432" s="27"/>
    </row>
    <row r="433" spans="1:13" s="32" customFormat="1" ht="15" thickBot="1" x14ac:dyDescent="0.25">
      <c r="A433" s="128" t="s">
        <v>586</v>
      </c>
      <c r="B433" s="129"/>
      <c r="C433" s="129"/>
      <c r="D433" s="129"/>
      <c r="E433" s="129"/>
      <c r="F433" s="130"/>
      <c r="G433" s="29">
        <v>5549400</v>
      </c>
      <c r="H433" s="29">
        <v>5549400</v>
      </c>
      <c r="I433" s="29">
        <v>0</v>
      </c>
      <c r="J433" s="29">
        <v>4068525</v>
      </c>
      <c r="K433" s="29">
        <v>4068525</v>
      </c>
      <c r="L433" s="30">
        <v>61</v>
      </c>
      <c r="M433" s="31"/>
    </row>
    <row r="434" spans="1:13" ht="29.25" thickBot="1" x14ac:dyDescent="0.25">
      <c r="A434" s="134" t="s">
        <v>587</v>
      </c>
      <c r="B434" s="137" t="s">
        <v>56</v>
      </c>
      <c r="C434" s="21" t="s">
        <v>588</v>
      </c>
      <c r="D434" s="22" t="s">
        <v>589</v>
      </c>
      <c r="E434" s="23" t="s">
        <v>590</v>
      </c>
      <c r="F434" s="23" t="s">
        <v>165</v>
      </c>
      <c r="G434" s="24">
        <v>1159078</v>
      </c>
      <c r="H434" s="33"/>
      <c r="I434" s="24">
        <v>26534370</v>
      </c>
      <c r="J434" s="33"/>
      <c r="K434" s="24">
        <v>26534370</v>
      </c>
      <c r="L434" s="25">
        <v>22.89</v>
      </c>
      <c r="M434" s="23" t="s">
        <v>51</v>
      </c>
    </row>
    <row r="435" spans="1:13" ht="29.25" thickBot="1" x14ac:dyDescent="0.25">
      <c r="A435" s="135"/>
      <c r="B435" s="138"/>
      <c r="C435" s="21" t="s">
        <v>588</v>
      </c>
      <c r="D435" s="22" t="s">
        <v>589</v>
      </c>
      <c r="E435" s="23" t="s">
        <v>590</v>
      </c>
      <c r="F435" s="23" t="s">
        <v>165</v>
      </c>
      <c r="G435" s="24">
        <v>1159078</v>
      </c>
      <c r="H435" s="33"/>
      <c r="I435" s="24">
        <v>592304</v>
      </c>
      <c r="J435" s="33"/>
      <c r="K435" s="24">
        <v>592304</v>
      </c>
      <c r="L435" s="25">
        <v>51.1</v>
      </c>
      <c r="M435" s="23" t="s">
        <v>187</v>
      </c>
    </row>
    <row r="436" spans="1:13" ht="27.75" customHeight="1" thickBot="1" x14ac:dyDescent="0.25">
      <c r="A436" s="136"/>
      <c r="B436" s="139" t="s">
        <v>56</v>
      </c>
      <c r="C436" s="140"/>
      <c r="D436" s="140"/>
      <c r="E436" s="140"/>
      <c r="F436" s="141"/>
      <c r="G436" s="26">
        <f>SUM(G434:G435)</f>
        <v>2318156</v>
      </c>
      <c r="H436" s="27"/>
      <c r="I436" s="26">
        <v>27126674</v>
      </c>
      <c r="J436" s="27"/>
      <c r="K436" s="26">
        <v>27126674</v>
      </c>
      <c r="L436" s="35">
        <v>23.171946210097001</v>
      </c>
      <c r="M436" s="27"/>
    </row>
    <row r="437" spans="1:13" s="32" customFormat="1" ht="15" thickBot="1" x14ac:dyDescent="0.25">
      <c r="A437" s="128" t="s">
        <v>587</v>
      </c>
      <c r="B437" s="129"/>
      <c r="C437" s="129"/>
      <c r="D437" s="129"/>
      <c r="E437" s="129"/>
      <c r="F437" s="130"/>
      <c r="G437" s="29">
        <v>2318156</v>
      </c>
      <c r="H437" s="31"/>
      <c r="I437" s="29">
        <v>27126674</v>
      </c>
      <c r="J437" s="31"/>
      <c r="K437" s="29">
        <v>27126674</v>
      </c>
      <c r="L437" s="30">
        <v>23.171946210097001</v>
      </c>
      <c r="M437" s="31"/>
    </row>
    <row r="438" spans="1:13" ht="15" thickBot="1" x14ac:dyDescent="0.25">
      <c r="A438" s="134" t="s">
        <v>667</v>
      </c>
      <c r="B438" s="137" t="s">
        <v>56</v>
      </c>
      <c r="C438" s="21" t="s">
        <v>591</v>
      </c>
      <c r="D438" s="22" t="s">
        <v>38</v>
      </c>
      <c r="E438" s="23" t="s">
        <v>592</v>
      </c>
      <c r="F438" s="23" t="s">
        <v>593</v>
      </c>
      <c r="G438" s="24">
        <v>1750000</v>
      </c>
      <c r="H438" s="33">
        <v>0</v>
      </c>
      <c r="I438" s="94">
        <v>546923</v>
      </c>
      <c r="J438" s="33">
        <v>0</v>
      </c>
      <c r="K438" s="94">
        <v>546923</v>
      </c>
      <c r="L438" s="33">
        <v>0</v>
      </c>
      <c r="M438" s="23" t="s">
        <v>55</v>
      </c>
    </row>
    <row r="439" spans="1:13" ht="29.25" thickBot="1" x14ac:dyDescent="0.25">
      <c r="A439" s="135"/>
      <c r="B439" s="138"/>
      <c r="C439" s="21" t="s">
        <v>594</v>
      </c>
      <c r="D439" s="22" t="s">
        <v>38</v>
      </c>
      <c r="E439" s="23" t="s">
        <v>226</v>
      </c>
      <c r="F439" s="23" t="s">
        <v>595</v>
      </c>
      <c r="G439" s="24">
        <v>24000000</v>
      </c>
      <c r="H439" s="33">
        <v>0</v>
      </c>
      <c r="I439" s="94">
        <v>7975076</v>
      </c>
      <c r="J439" s="33">
        <v>0</v>
      </c>
      <c r="K439" s="94">
        <v>7975076</v>
      </c>
      <c r="L439" s="33">
        <v>0</v>
      </c>
      <c r="M439" s="23" t="s">
        <v>187</v>
      </c>
    </row>
    <row r="440" spans="1:13" ht="15" thickBot="1" x14ac:dyDescent="0.25">
      <c r="A440" s="136"/>
      <c r="B440" s="139" t="s">
        <v>56</v>
      </c>
      <c r="C440" s="140"/>
      <c r="D440" s="140"/>
      <c r="E440" s="140"/>
      <c r="F440" s="141"/>
      <c r="G440" s="26">
        <v>25750000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/>
    </row>
    <row r="441" spans="1:13" s="32" customFormat="1" ht="20.25" customHeight="1" thickBot="1" x14ac:dyDescent="0.25">
      <c r="A441" s="128" t="s">
        <v>667</v>
      </c>
      <c r="B441" s="129"/>
      <c r="C441" s="129"/>
      <c r="D441" s="129"/>
      <c r="E441" s="129"/>
      <c r="F441" s="130"/>
      <c r="G441" s="29">
        <v>25750000</v>
      </c>
      <c r="H441" s="34">
        <v>0</v>
      </c>
      <c r="I441" s="34">
        <v>0</v>
      </c>
      <c r="J441" s="34">
        <v>0</v>
      </c>
      <c r="K441" s="34">
        <v>0</v>
      </c>
      <c r="L441" s="34">
        <v>0</v>
      </c>
      <c r="M441" s="31"/>
    </row>
    <row r="442" spans="1:13" ht="15" thickBot="1" x14ac:dyDescent="0.25">
      <c r="A442" s="134" t="s">
        <v>596</v>
      </c>
      <c r="B442" s="137" t="s">
        <v>54</v>
      </c>
      <c r="C442" s="21" t="s">
        <v>597</v>
      </c>
      <c r="D442" s="22" t="s">
        <v>35</v>
      </c>
      <c r="E442" s="23" t="s">
        <v>572</v>
      </c>
      <c r="F442" s="23" t="s">
        <v>371</v>
      </c>
      <c r="G442" s="24">
        <v>49532000</v>
      </c>
      <c r="H442" s="24">
        <v>1000</v>
      </c>
      <c r="I442" s="24">
        <v>0</v>
      </c>
      <c r="J442" s="24">
        <v>0</v>
      </c>
      <c r="K442" s="24">
        <v>0</v>
      </c>
      <c r="L442" s="25">
        <v>0</v>
      </c>
      <c r="M442" s="23" t="s">
        <v>84</v>
      </c>
    </row>
    <row r="443" spans="1:13" ht="15" thickBot="1" x14ac:dyDescent="0.25">
      <c r="A443" s="135"/>
      <c r="B443" s="142"/>
      <c r="C443" s="21" t="s">
        <v>598</v>
      </c>
      <c r="D443" s="22" t="s">
        <v>35</v>
      </c>
      <c r="E443" s="23" t="s">
        <v>76</v>
      </c>
      <c r="F443" s="23" t="s">
        <v>599</v>
      </c>
      <c r="G443" s="24">
        <v>592396</v>
      </c>
      <c r="H443" s="24">
        <v>0</v>
      </c>
      <c r="I443" s="24">
        <v>0</v>
      </c>
      <c r="J443" s="24">
        <v>140439</v>
      </c>
      <c r="K443" s="24">
        <v>140439</v>
      </c>
      <c r="L443" s="25">
        <v>23.71</v>
      </c>
      <c r="M443" s="23" t="s">
        <v>51</v>
      </c>
    </row>
    <row r="444" spans="1:13" ht="43.5" thickBot="1" x14ac:dyDescent="0.25">
      <c r="A444" s="135"/>
      <c r="B444" s="142"/>
      <c r="C444" s="21" t="s">
        <v>600</v>
      </c>
      <c r="D444" s="22" t="s">
        <v>38</v>
      </c>
      <c r="E444" s="23" t="s">
        <v>601</v>
      </c>
      <c r="F444" s="23" t="s">
        <v>298</v>
      </c>
      <c r="G444" s="24">
        <v>17018676</v>
      </c>
      <c r="H444" s="24">
        <v>0</v>
      </c>
      <c r="I444" s="24">
        <v>14125847</v>
      </c>
      <c r="J444" s="24">
        <v>0</v>
      </c>
      <c r="K444" s="24">
        <v>14125847</v>
      </c>
      <c r="L444" s="25">
        <v>98.35</v>
      </c>
      <c r="M444" s="23" t="s">
        <v>55</v>
      </c>
    </row>
    <row r="445" spans="1:13" ht="15" thickBot="1" x14ac:dyDescent="0.25">
      <c r="A445" s="135"/>
      <c r="B445" s="142"/>
      <c r="C445" s="21" t="s">
        <v>602</v>
      </c>
      <c r="D445" s="22" t="s">
        <v>38</v>
      </c>
      <c r="E445" s="23" t="s">
        <v>572</v>
      </c>
      <c r="F445" s="23" t="s">
        <v>371</v>
      </c>
      <c r="G445" s="24">
        <v>78656000</v>
      </c>
      <c r="H445" s="24">
        <v>500000</v>
      </c>
      <c r="I445" s="24">
        <v>0</v>
      </c>
      <c r="J445" s="24">
        <v>0</v>
      </c>
      <c r="K445" s="24">
        <v>0</v>
      </c>
      <c r="L445" s="25">
        <v>0</v>
      </c>
      <c r="M445" s="23" t="s">
        <v>84</v>
      </c>
    </row>
    <row r="446" spans="1:13" ht="43.5" thickBot="1" x14ac:dyDescent="0.25">
      <c r="A446" s="135"/>
      <c r="B446" s="142"/>
      <c r="C446" s="21" t="s">
        <v>603</v>
      </c>
      <c r="D446" s="22" t="s">
        <v>38</v>
      </c>
      <c r="E446" s="23" t="s">
        <v>604</v>
      </c>
      <c r="F446" s="23" t="s">
        <v>178</v>
      </c>
      <c r="G446" s="24">
        <v>5899711</v>
      </c>
      <c r="H446" s="24">
        <v>0</v>
      </c>
      <c r="I446" s="24">
        <v>4979684</v>
      </c>
      <c r="J446" s="24">
        <v>290019</v>
      </c>
      <c r="K446" s="24">
        <v>5269703</v>
      </c>
      <c r="L446" s="25">
        <v>84.19</v>
      </c>
      <c r="M446" s="23" t="s">
        <v>55</v>
      </c>
    </row>
    <row r="447" spans="1:13" ht="15" thickBot="1" x14ac:dyDescent="0.25">
      <c r="A447" s="135"/>
      <c r="B447" s="142"/>
      <c r="C447" s="21" t="s">
        <v>605</v>
      </c>
      <c r="D447" s="22" t="s">
        <v>38</v>
      </c>
      <c r="E447" s="23" t="s">
        <v>48</v>
      </c>
      <c r="F447" s="23" t="s">
        <v>375</v>
      </c>
      <c r="G447" s="24">
        <v>34369000</v>
      </c>
      <c r="H447" s="24">
        <v>1000</v>
      </c>
      <c r="I447" s="24">
        <v>4000</v>
      </c>
      <c r="J447" s="24">
        <v>0</v>
      </c>
      <c r="K447" s="24">
        <v>4000</v>
      </c>
      <c r="L447" s="25">
        <v>0.01</v>
      </c>
      <c r="M447" s="23" t="s">
        <v>84</v>
      </c>
    </row>
    <row r="448" spans="1:13" ht="15" thickBot="1" x14ac:dyDescent="0.25">
      <c r="A448" s="135"/>
      <c r="B448" s="142"/>
      <c r="C448" s="21" t="s">
        <v>606</v>
      </c>
      <c r="D448" s="22" t="s">
        <v>38</v>
      </c>
      <c r="E448" s="23" t="s">
        <v>76</v>
      </c>
      <c r="F448" s="23" t="s">
        <v>114</v>
      </c>
      <c r="G448" s="24">
        <v>637000</v>
      </c>
      <c r="H448" s="24">
        <v>0</v>
      </c>
      <c r="I448" s="24">
        <v>0</v>
      </c>
      <c r="J448" s="24">
        <v>249590</v>
      </c>
      <c r="K448" s="24">
        <v>249590</v>
      </c>
      <c r="L448" s="25">
        <v>39.18</v>
      </c>
      <c r="M448" s="23" t="s">
        <v>170</v>
      </c>
    </row>
    <row r="449" spans="1:13" ht="29.25" thickBot="1" x14ac:dyDescent="0.25">
      <c r="A449" s="135"/>
      <c r="B449" s="138"/>
      <c r="C449" s="21" t="s">
        <v>607</v>
      </c>
      <c r="D449" s="22" t="s">
        <v>35</v>
      </c>
      <c r="E449" s="23" t="s">
        <v>608</v>
      </c>
      <c r="F449" s="23" t="s">
        <v>609</v>
      </c>
      <c r="G449" s="24">
        <v>132625310</v>
      </c>
      <c r="H449" s="24">
        <v>0</v>
      </c>
      <c r="I449" s="24">
        <v>90756367</v>
      </c>
      <c r="J449" s="24">
        <v>0</v>
      </c>
      <c r="K449" s="24">
        <v>90756367</v>
      </c>
      <c r="L449" s="25">
        <v>68.430000000000007</v>
      </c>
      <c r="M449" s="23" t="s">
        <v>33</v>
      </c>
    </row>
    <row r="450" spans="1:13" s="32" customFormat="1" ht="15" thickBot="1" x14ac:dyDescent="0.25">
      <c r="A450" s="128" t="s">
        <v>596</v>
      </c>
      <c r="B450" s="129"/>
      <c r="C450" s="129"/>
      <c r="D450" s="129"/>
      <c r="E450" s="129"/>
      <c r="F450" s="130"/>
      <c r="G450" s="29">
        <v>319330093</v>
      </c>
      <c r="H450" s="29">
        <v>502000</v>
      </c>
      <c r="I450" s="29">
        <v>109865898</v>
      </c>
      <c r="J450" s="29">
        <v>4687710</v>
      </c>
      <c r="K450" s="29">
        <v>114553608</v>
      </c>
      <c r="L450" s="30">
        <v>39</v>
      </c>
      <c r="M450" s="31"/>
    </row>
    <row r="451" spans="1:13" ht="15" thickBot="1" x14ac:dyDescent="0.25">
      <c r="A451" s="137" t="s">
        <v>666</v>
      </c>
      <c r="B451" s="137" t="s">
        <v>25</v>
      </c>
      <c r="C451" s="21" t="s">
        <v>610</v>
      </c>
      <c r="D451" s="22" t="s">
        <v>32</v>
      </c>
      <c r="E451" s="23" t="s">
        <v>165</v>
      </c>
      <c r="F451" s="41">
        <v>43465</v>
      </c>
      <c r="G451" s="24">
        <v>6500000</v>
      </c>
      <c r="H451" s="24">
        <v>100000</v>
      </c>
      <c r="I451" s="24">
        <v>0</v>
      </c>
      <c r="J451" s="24">
        <v>0</v>
      </c>
      <c r="K451" s="24">
        <v>0</v>
      </c>
      <c r="L451" s="33"/>
      <c r="M451" s="92" t="s">
        <v>166</v>
      </c>
    </row>
    <row r="452" spans="1:13" ht="15" thickBot="1" x14ac:dyDescent="0.25">
      <c r="A452" s="142"/>
      <c r="B452" s="138"/>
      <c r="C452" s="21" t="s">
        <v>611</v>
      </c>
      <c r="D452" s="22" t="s">
        <v>35</v>
      </c>
      <c r="E452" s="23" t="s">
        <v>165</v>
      </c>
      <c r="F452" s="23" t="s">
        <v>371</v>
      </c>
      <c r="G452" s="24">
        <v>11000000</v>
      </c>
      <c r="H452" s="24">
        <v>150000</v>
      </c>
      <c r="I452" s="24">
        <v>0</v>
      </c>
      <c r="J452" s="24">
        <v>0</v>
      </c>
      <c r="K452" s="24">
        <v>0</v>
      </c>
      <c r="L452" s="25">
        <v>0</v>
      </c>
      <c r="M452" s="23" t="s">
        <v>166</v>
      </c>
    </row>
    <row r="453" spans="1:13" ht="34.5" customHeight="1" thickBot="1" x14ac:dyDescent="0.25">
      <c r="A453" s="138"/>
      <c r="B453" s="139" t="s">
        <v>25</v>
      </c>
      <c r="C453" s="140"/>
      <c r="D453" s="140"/>
      <c r="E453" s="140"/>
      <c r="F453" s="141"/>
      <c r="G453" s="26">
        <v>17500000</v>
      </c>
      <c r="H453" s="26">
        <v>250000</v>
      </c>
      <c r="I453" s="26">
        <v>0</v>
      </c>
      <c r="J453" s="26">
        <v>0</v>
      </c>
      <c r="K453" s="26">
        <v>0</v>
      </c>
      <c r="L453" s="35">
        <v>0</v>
      </c>
      <c r="M453" s="27"/>
    </row>
    <row r="454" spans="1:13" s="32" customFormat="1" ht="15" thickBot="1" x14ac:dyDescent="0.25">
      <c r="A454" s="128" t="s">
        <v>666</v>
      </c>
      <c r="B454" s="129"/>
      <c r="C454" s="129"/>
      <c r="D454" s="129"/>
      <c r="E454" s="129"/>
      <c r="F454" s="130"/>
      <c r="G454" s="26">
        <v>17500000</v>
      </c>
      <c r="H454" s="26">
        <v>250000</v>
      </c>
      <c r="I454" s="29">
        <v>0</v>
      </c>
      <c r="J454" s="29">
        <v>0</v>
      </c>
      <c r="K454" s="29">
        <v>0</v>
      </c>
      <c r="L454" s="30">
        <v>0</v>
      </c>
      <c r="M454" s="31"/>
    </row>
    <row r="455" spans="1:13" ht="15" thickBot="1" x14ac:dyDescent="0.25">
      <c r="A455" s="131" t="s">
        <v>612</v>
      </c>
      <c r="B455" s="132"/>
      <c r="C455" s="132"/>
      <c r="D455" s="132"/>
      <c r="E455" s="132"/>
      <c r="F455" s="133"/>
      <c r="G455" s="46">
        <f>SUM(G22,G39,G48,G71,G81,G97,G132,G139,G161,G181,G186,G202,G208,G223,G239,G251,G258,G261,G319,G324,G357,G399,G417,G433,G437,G441,G450,G454)</f>
        <v>2554379498</v>
      </c>
      <c r="H455" s="46">
        <f>SUM(H22,H39,H48,H71,H81,H97,H132,H139,H161,H181,H186,H202,H208,H223,H239,H251,H258,H261,H319,H324,H357,H399,H417,H433,H437,H441,H450,H454)</f>
        <v>971018538</v>
      </c>
      <c r="I455" s="46">
        <f>SUM(I22,I39,I48,I71,I81,I97,I132,I139,I161,I181,I186,I202,I208,I223,I239,I251,I258,I261,I319,I324,I357,I399,I417,I433,I437,I441,I450,I454)</f>
        <v>677984099</v>
      </c>
      <c r="J455" s="46">
        <f>SUM(J22,J39,J48,J71,J81,J97,J132,J139,J161,J181,J186,J202,J208,J223,J239,J251,J258,J261,J319,J324,J357,J399,J417,J433,J437,J441,J450,J454)</f>
        <v>218908936</v>
      </c>
      <c r="K455" s="46">
        <f>SUM(K22,K39,K48,K71,K81,K97,K132,K139,K161,K181,K186,K202,K208,K223,K239,K251,K258,K261,K319,K324,K357,K399,K417,K433,K437,K441,K450,K454)</f>
        <v>1424267339</v>
      </c>
      <c r="L455" s="46">
        <f>AVERAGE(L22,L39,L48,L71,L81,L97,L132,L139,L161,L181,L186,L202,L208,L223,L239,L251,L258,L261,L319,L324,L357,L399,L417,L433,L437,L441,L450,L454)</f>
        <v>36.580055105217518</v>
      </c>
      <c r="M455" s="47"/>
    </row>
  </sheetData>
  <autoFilter ref="M1:M455"/>
  <mergeCells count="197">
    <mergeCell ref="A4:D5"/>
    <mergeCell ref="E4:G5"/>
    <mergeCell ref="H4:J5"/>
    <mergeCell ref="K4:M5"/>
    <mergeCell ref="A6:D7"/>
    <mergeCell ref="E6:G7"/>
    <mergeCell ref="H6:J7"/>
    <mergeCell ref="K6:M7"/>
    <mergeCell ref="A8:D9"/>
    <mergeCell ref="E8:G9"/>
    <mergeCell ref="H8:J9"/>
    <mergeCell ref="K8:M9"/>
    <mergeCell ref="A10:D10"/>
    <mergeCell ref="A11:A12"/>
    <mergeCell ref="B11:B12"/>
    <mergeCell ref="C11:C12"/>
    <mergeCell ref="D11:D12"/>
    <mergeCell ref="E11:E12"/>
    <mergeCell ref="F11:F12"/>
    <mergeCell ref="H11:H12"/>
    <mergeCell ref="I11:I12"/>
    <mergeCell ref="J11:J12"/>
    <mergeCell ref="L11:L12"/>
    <mergeCell ref="M11:M12"/>
    <mergeCell ref="A13:A21"/>
    <mergeCell ref="B13:B20"/>
    <mergeCell ref="B21:F21"/>
    <mergeCell ref="A22:F22"/>
    <mergeCell ref="A23:A38"/>
    <mergeCell ref="B23:B37"/>
    <mergeCell ref="B38:F38"/>
    <mergeCell ref="A39:F39"/>
    <mergeCell ref="A40:A47"/>
    <mergeCell ref="B41:F41"/>
    <mergeCell ref="B43:F43"/>
    <mergeCell ref="B44:B46"/>
    <mergeCell ref="B47:F47"/>
    <mergeCell ref="A48:F48"/>
    <mergeCell ref="A49:A70"/>
    <mergeCell ref="B49:B52"/>
    <mergeCell ref="B53:F53"/>
    <mergeCell ref="B54:B57"/>
    <mergeCell ref="B58:F58"/>
    <mergeCell ref="B59:B69"/>
    <mergeCell ref="B70:F70"/>
    <mergeCell ref="A71:F71"/>
    <mergeCell ref="A72:A80"/>
    <mergeCell ref="B72:B79"/>
    <mergeCell ref="B80:F80"/>
    <mergeCell ref="A81:F81"/>
    <mergeCell ref="A82:A96"/>
    <mergeCell ref="B82:B83"/>
    <mergeCell ref="B85:B95"/>
    <mergeCell ref="C87:C88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B96:F96"/>
    <mergeCell ref="A97:F97"/>
    <mergeCell ref="M89:M90"/>
    <mergeCell ref="B98:F98"/>
    <mergeCell ref="A99:F99"/>
    <mergeCell ref="A100:A131"/>
    <mergeCell ref="B100:B105"/>
    <mergeCell ref="B106:F106"/>
    <mergeCell ref="B107:B108"/>
    <mergeCell ref="B109:F109"/>
    <mergeCell ref="B110:B124"/>
    <mergeCell ref="B125:F125"/>
    <mergeCell ref="B126:B130"/>
    <mergeCell ref="B131:F131"/>
    <mergeCell ref="A162:A180"/>
    <mergeCell ref="B162:B163"/>
    <mergeCell ref="B164:F164"/>
    <mergeCell ref="B165:B179"/>
    <mergeCell ref="B180:F180"/>
    <mergeCell ref="A181:F181"/>
    <mergeCell ref="B182:F182"/>
    <mergeCell ref="A183:F183"/>
    <mergeCell ref="A132:F132"/>
    <mergeCell ref="A133:A138"/>
    <mergeCell ref="B133:B137"/>
    <mergeCell ref="B138:F138"/>
    <mergeCell ref="A139:F139"/>
    <mergeCell ref="A140:A160"/>
    <mergeCell ref="B140:B159"/>
    <mergeCell ref="B160:F160"/>
    <mergeCell ref="A161:F161"/>
    <mergeCell ref="A184:A185"/>
    <mergeCell ref="B185:F185"/>
    <mergeCell ref="A186:F186"/>
    <mergeCell ref="B187:F187"/>
    <mergeCell ref="A188:F188"/>
    <mergeCell ref="A189:A201"/>
    <mergeCell ref="B190:F190"/>
    <mergeCell ref="B191:B200"/>
    <mergeCell ref="B201:F201"/>
    <mergeCell ref="A210:F210"/>
    <mergeCell ref="A211:A222"/>
    <mergeCell ref="B212:F212"/>
    <mergeCell ref="B213:B215"/>
    <mergeCell ref="B216:F216"/>
    <mergeCell ref="B217:B221"/>
    <mergeCell ref="B222:F222"/>
    <mergeCell ref="A223:F223"/>
    <mergeCell ref="A202:F202"/>
    <mergeCell ref="A203:A207"/>
    <mergeCell ref="B204:F204"/>
    <mergeCell ref="B207:F207"/>
    <mergeCell ref="A208:F208"/>
    <mergeCell ref="B209:F209"/>
    <mergeCell ref="A251:F251"/>
    <mergeCell ref="A252:A257"/>
    <mergeCell ref="B253:B256"/>
    <mergeCell ref="B257:F257"/>
    <mergeCell ref="A258:F258"/>
    <mergeCell ref="A259:A260"/>
    <mergeCell ref="A224:A238"/>
    <mergeCell ref="B224:B237"/>
    <mergeCell ref="B238:F238"/>
    <mergeCell ref="A239:F239"/>
    <mergeCell ref="B240:F240"/>
    <mergeCell ref="A241:F241"/>
    <mergeCell ref="A242:A250"/>
    <mergeCell ref="B242:B250"/>
    <mergeCell ref="A261:F261"/>
    <mergeCell ref="A262:A318"/>
    <mergeCell ref="B262:B317"/>
    <mergeCell ref="B318:F318"/>
    <mergeCell ref="A319:F319"/>
    <mergeCell ref="A320:A323"/>
    <mergeCell ref="B320:B322"/>
    <mergeCell ref="B323:F323"/>
    <mergeCell ref="A324:F324"/>
    <mergeCell ref="A325:A356"/>
    <mergeCell ref="B325:B332"/>
    <mergeCell ref="B333:F333"/>
    <mergeCell ref="B334:B340"/>
    <mergeCell ref="B341:F341"/>
    <mergeCell ref="B342:B348"/>
    <mergeCell ref="B349:F349"/>
    <mergeCell ref="B350:B355"/>
    <mergeCell ref="B356:F356"/>
    <mergeCell ref="A357:F357"/>
    <mergeCell ref="A358:A398"/>
    <mergeCell ref="B358:B395"/>
    <mergeCell ref="C359:C360"/>
    <mergeCell ref="D359:D360"/>
    <mergeCell ref="E359:E360"/>
    <mergeCell ref="F359:F360"/>
    <mergeCell ref="G359:G360"/>
    <mergeCell ref="H359:H360"/>
    <mergeCell ref="B434:B435"/>
    <mergeCell ref="B436:F436"/>
    <mergeCell ref="A437:F437"/>
    <mergeCell ref="I359:I360"/>
    <mergeCell ref="J359:J360"/>
    <mergeCell ref="K359:K360"/>
    <mergeCell ref="L359:L360"/>
    <mergeCell ref="M359:M360"/>
    <mergeCell ref="B396:F396"/>
    <mergeCell ref="B398:F398"/>
    <mergeCell ref="A399:F399"/>
    <mergeCell ref="A400:A416"/>
    <mergeCell ref="B400:B415"/>
    <mergeCell ref="B416:F416"/>
    <mergeCell ref="G98:M99"/>
    <mergeCell ref="G182:M182"/>
    <mergeCell ref="G187:M187"/>
    <mergeCell ref="G209:M209"/>
    <mergeCell ref="G240:M240"/>
    <mergeCell ref="A1:M3"/>
    <mergeCell ref="A454:F454"/>
    <mergeCell ref="A455:F455"/>
    <mergeCell ref="A438:A440"/>
    <mergeCell ref="B438:B439"/>
    <mergeCell ref="B440:F440"/>
    <mergeCell ref="A441:F441"/>
    <mergeCell ref="A442:A449"/>
    <mergeCell ref="B442:B449"/>
    <mergeCell ref="A450:F450"/>
    <mergeCell ref="A451:A453"/>
    <mergeCell ref="B451:B452"/>
    <mergeCell ref="B453:F453"/>
    <mergeCell ref="A417:F417"/>
    <mergeCell ref="A418:A432"/>
    <mergeCell ref="B418:B431"/>
    <mergeCell ref="B432:F432"/>
    <mergeCell ref="A433:F433"/>
    <mergeCell ref="A434:A436"/>
  </mergeCells>
  <pageMargins left="0.7" right="0.7" top="0.75" bottom="0.75" header="0.3" footer="0.3"/>
  <pageSetup paperSize="9" scale="40" orientation="landscape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13" workbookViewId="0">
      <selection activeCell="C54" sqref="C54"/>
    </sheetView>
  </sheetViews>
  <sheetFormatPr defaultRowHeight="12.75" x14ac:dyDescent="0.2"/>
  <cols>
    <col min="1" max="1" width="40.7109375" style="1" customWidth="1"/>
    <col min="2" max="2" width="14.85546875" style="1" customWidth="1"/>
    <col min="3" max="3" width="17" style="1" customWidth="1"/>
    <col min="4" max="4" width="13.42578125" style="1" customWidth="1"/>
    <col min="5" max="5" width="16" style="1" customWidth="1"/>
    <col min="6" max="6" width="15" style="1" customWidth="1"/>
    <col min="7" max="7" width="12.7109375" style="1" customWidth="1"/>
    <col min="8" max="16384" width="9.140625" style="1"/>
  </cols>
  <sheetData>
    <row r="1" spans="1:7" ht="19.5" customHeight="1" x14ac:dyDescent="0.2">
      <c r="A1" s="199" t="s">
        <v>613</v>
      </c>
      <c r="B1" s="200"/>
      <c r="C1" s="200"/>
      <c r="D1" s="200"/>
      <c r="E1" s="200"/>
      <c r="F1" s="200"/>
      <c r="G1" s="202"/>
    </row>
    <row r="2" spans="1:7" ht="19.5" customHeight="1" x14ac:dyDescent="0.2">
      <c r="A2" s="200"/>
      <c r="B2" s="200"/>
      <c r="C2" s="200"/>
      <c r="D2" s="200"/>
      <c r="E2" s="200"/>
      <c r="F2" s="200"/>
      <c r="G2" s="202"/>
    </row>
    <row r="3" spans="1:7" ht="19.5" hidden="1" customHeight="1" x14ac:dyDescent="0.2">
      <c r="A3" s="201"/>
      <c r="B3" s="201"/>
      <c r="C3" s="201"/>
      <c r="D3" s="201"/>
      <c r="E3" s="201"/>
      <c r="F3" s="201"/>
      <c r="G3" s="202"/>
    </row>
    <row r="4" spans="1:7" x14ac:dyDescent="0.2">
      <c r="A4" s="203" t="s">
        <v>614</v>
      </c>
      <c r="B4" s="204"/>
      <c r="C4" s="207" t="s">
        <v>2</v>
      </c>
      <c r="D4" s="204"/>
      <c r="E4" s="2"/>
      <c r="F4" s="203" t="s">
        <v>615</v>
      </c>
      <c r="G4" s="209" t="s">
        <v>4</v>
      </c>
    </row>
    <row r="5" spans="1:7" ht="13.5" thickBot="1" x14ac:dyDescent="0.25">
      <c r="A5" s="205"/>
      <c r="B5" s="206"/>
      <c r="C5" s="208"/>
      <c r="D5" s="206"/>
      <c r="E5" s="3"/>
      <c r="F5" s="205"/>
      <c r="G5" s="210"/>
    </row>
    <row r="6" spans="1:7" ht="13.5" thickBot="1" x14ac:dyDescent="0.25">
      <c r="A6" s="211" t="s">
        <v>616</v>
      </c>
      <c r="B6" s="212"/>
      <c r="C6" s="213">
        <v>2017</v>
      </c>
      <c r="D6" s="214"/>
      <c r="E6" s="4"/>
      <c r="F6" s="217" t="s">
        <v>617</v>
      </c>
      <c r="G6" s="219" t="s">
        <v>4</v>
      </c>
    </row>
    <row r="7" spans="1:7" ht="13.5" thickBot="1" x14ac:dyDescent="0.25">
      <c r="A7" s="205"/>
      <c r="B7" s="206"/>
      <c r="C7" s="215"/>
      <c r="D7" s="216"/>
      <c r="E7" s="5"/>
      <c r="F7" s="218"/>
      <c r="G7" s="220"/>
    </row>
    <row r="8" spans="1:7" ht="13.5" thickBot="1" x14ac:dyDescent="0.25">
      <c r="A8" s="221" t="s">
        <v>618</v>
      </c>
      <c r="B8" s="222"/>
      <c r="C8" s="225" t="s">
        <v>750</v>
      </c>
      <c r="D8" s="226"/>
      <c r="E8" s="226"/>
      <c r="F8" s="226"/>
      <c r="G8" s="212"/>
    </row>
    <row r="9" spans="1:7" ht="13.5" thickBot="1" x14ac:dyDescent="0.25">
      <c r="A9" s="223"/>
      <c r="B9" s="224"/>
      <c r="C9" s="218"/>
      <c r="D9" s="227"/>
      <c r="E9" s="227"/>
      <c r="F9" s="227"/>
      <c r="G9" s="228"/>
    </row>
    <row r="10" spans="1:7" x14ac:dyDescent="0.2">
      <c r="A10" s="211" t="s">
        <v>619</v>
      </c>
      <c r="B10" s="212"/>
      <c r="C10" s="4"/>
      <c r="D10" s="4"/>
      <c r="E10" s="4"/>
      <c r="F10" s="4"/>
      <c r="G10" s="6"/>
    </row>
    <row r="11" spans="1:7" ht="13.5" thickBot="1" x14ac:dyDescent="0.25">
      <c r="A11" s="205"/>
      <c r="B11" s="206"/>
      <c r="C11" s="3"/>
      <c r="D11" s="3"/>
      <c r="E11" s="3"/>
      <c r="F11" s="3"/>
      <c r="G11" s="7"/>
    </row>
    <row r="12" spans="1:7" ht="39" thickBot="1" x14ac:dyDescent="0.25">
      <c r="A12" s="229" t="s">
        <v>620</v>
      </c>
      <c r="B12" s="229" t="s">
        <v>621</v>
      </c>
      <c r="C12" s="8" t="s">
        <v>622</v>
      </c>
      <c r="D12" s="231" t="s">
        <v>623</v>
      </c>
      <c r="E12" s="8" t="s">
        <v>624</v>
      </c>
      <c r="F12" s="8" t="s">
        <v>752</v>
      </c>
      <c r="G12" s="231" t="s">
        <v>751</v>
      </c>
    </row>
    <row r="13" spans="1:7" ht="13.5" customHeight="1" thickBot="1" x14ac:dyDescent="0.25">
      <c r="A13" s="230"/>
      <c r="B13" s="230"/>
      <c r="C13" s="9"/>
      <c r="D13" s="232"/>
      <c r="E13" s="9"/>
      <c r="F13" s="9"/>
      <c r="G13" s="232"/>
    </row>
    <row r="14" spans="1:7" ht="13.5" thickBot="1" x14ac:dyDescent="0.25">
      <c r="A14" s="10" t="s">
        <v>625</v>
      </c>
      <c r="B14" s="11">
        <v>14</v>
      </c>
      <c r="C14" s="11">
        <v>7347748</v>
      </c>
      <c r="D14" s="11">
        <v>0</v>
      </c>
      <c r="E14" s="11">
        <v>0</v>
      </c>
      <c r="F14" s="11">
        <v>1148673</v>
      </c>
      <c r="G14" s="11">
        <v>0</v>
      </c>
    </row>
    <row r="15" spans="1:7" ht="13.5" thickBot="1" x14ac:dyDescent="0.25">
      <c r="A15" s="10" t="s">
        <v>626</v>
      </c>
      <c r="B15" s="11">
        <v>12</v>
      </c>
      <c r="C15" s="11">
        <v>8714801</v>
      </c>
      <c r="D15" s="11">
        <v>0</v>
      </c>
      <c r="E15" s="11">
        <v>2001024</v>
      </c>
      <c r="F15" s="11">
        <v>7714289</v>
      </c>
      <c r="G15" s="11">
        <v>100</v>
      </c>
    </row>
    <row r="16" spans="1:7" ht="13.5" thickBot="1" x14ac:dyDescent="0.25">
      <c r="A16" s="10" t="s">
        <v>627</v>
      </c>
      <c r="B16" s="11">
        <v>19</v>
      </c>
      <c r="C16" s="11">
        <v>11429538</v>
      </c>
      <c r="D16" s="11">
        <v>0</v>
      </c>
      <c r="E16" s="11">
        <v>0</v>
      </c>
      <c r="F16" s="11">
        <v>0</v>
      </c>
      <c r="G16" s="11">
        <v>0</v>
      </c>
    </row>
    <row r="17" spans="1:7" ht="13.5" thickBot="1" x14ac:dyDescent="0.25">
      <c r="A17" s="10" t="s">
        <v>628</v>
      </c>
      <c r="B17" s="11">
        <v>17</v>
      </c>
      <c r="C17" s="11">
        <v>4080440</v>
      </c>
      <c r="D17" s="11">
        <v>4080440</v>
      </c>
      <c r="E17" s="11">
        <v>0</v>
      </c>
      <c r="F17" s="11">
        <v>0</v>
      </c>
      <c r="G17" s="11">
        <v>0</v>
      </c>
    </row>
    <row r="18" spans="1:7" ht="13.5" thickBot="1" x14ac:dyDescent="0.25">
      <c r="A18" s="10" t="s">
        <v>629</v>
      </c>
      <c r="B18" s="11">
        <v>28</v>
      </c>
      <c r="C18" s="11">
        <v>17263026</v>
      </c>
      <c r="D18" s="11">
        <v>0</v>
      </c>
      <c r="E18" s="11">
        <v>0</v>
      </c>
      <c r="F18" s="11">
        <v>0</v>
      </c>
      <c r="G18" s="11">
        <v>0</v>
      </c>
    </row>
    <row r="19" spans="1:7" ht="13.5" thickBot="1" x14ac:dyDescent="0.25">
      <c r="A19" s="10" t="s">
        <v>630</v>
      </c>
      <c r="B19" s="11">
        <v>11</v>
      </c>
      <c r="C19" s="11">
        <v>3507046</v>
      </c>
      <c r="D19" s="11">
        <v>0</v>
      </c>
      <c r="E19" s="11">
        <v>102306</v>
      </c>
      <c r="F19" s="11">
        <v>0</v>
      </c>
      <c r="G19" s="11">
        <v>48</v>
      </c>
    </row>
    <row r="20" spans="1:7" ht="13.5" thickBot="1" x14ac:dyDescent="0.25">
      <c r="A20" s="10" t="s">
        <v>631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ht="13.5" thickBot="1" x14ac:dyDescent="0.25">
      <c r="A21" s="10" t="s">
        <v>632</v>
      </c>
      <c r="B21" s="11">
        <v>8</v>
      </c>
      <c r="C21" s="11">
        <v>3668620</v>
      </c>
      <c r="D21" s="11">
        <v>3668620</v>
      </c>
      <c r="E21" s="11">
        <v>0</v>
      </c>
      <c r="F21" s="11">
        <v>51616</v>
      </c>
      <c r="G21" s="11">
        <v>12</v>
      </c>
    </row>
    <row r="22" spans="1:7" ht="13.5" thickBot="1" x14ac:dyDescent="0.25">
      <c r="A22" s="10" t="s">
        <v>633</v>
      </c>
      <c r="B22" s="11">
        <v>14</v>
      </c>
      <c r="C22" s="11">
        <v>20912341</v>
      </c>
      <c r="D22" s="11">
        <v>866493</v>
      </c>
      <c r="E22" s="11">
        <v>0</v>
      </c>
      <c r="F22" s="11">
        <v>866493</v>
      </c>
      <c r="G22" s="11">
        <v>28</v>
      </c>
    </row>
    <row r="23" spans="1:7" ht="13.5" thickBot="1" x14ac:dyDescent="0.25">
      <c r="A23" s="10" t="s">
        <v>634</v>
      </c>
      <c r="B23" s="11">
        <v>8</v>
      </c>
      <c r="C23" s="11">
        <v>5680000</v>
      </c>
      <c r="D23" s="11">
        <v>6638000</v>
      </c>
      <c r="E23" s="11">
        <v>2322660</v>
      </c>
      <c r="F23" s="11">
        <v>2322660</v>
      </c>
      <c r="G23" s="11">
        <v>51</v>
      </c>
    </row>
    <row r="24" spans="1:7" ht="13.5" thickBot="1" x14ac:dyDescent="0.25">
      <c r="A24" s="10" t="s">
        <v>635</v>
      </c>
      <c r="B24" s="11">
        <v>5</v>
      </c>
      <c r="C24" s="11">
        <v>3365971</v>
      </c>
      <c r="D24" s="11">
        <v>0</v>
      </c>
      <c r="E24" s="11">
        <v>0</v>
      </c>
      <c r="F24" s="11">
        <v>0</v>
      </c>
      <c r="G24" s="11">
        <v>0</v>
      </c>
    </row>
    <row r="25" spans="1:7" ht="13.5" thickBot="1" x14ac:dyDescent="0.25">
      <c r="A25" s="10" t="s">
        <v>636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ht="13.5" thickBot="1" x14ac:dyDescent="0.25">
      <c r="A26" s="10" t="s">
        <v>637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ht="13.5" thickBot="1" x14ac:dyDescent="0.25">
      <c r="A27" s="10" t="s">
        <v>638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ht="13.5" thickBot="1" x14ac:dyDescent="0.25">
      <c r="A28" s="10" t="s">
        <v>639</v>
      </c>
      <c r="B28" s="11">
        <v>3</v>
      </c>
      <c r="C28" s="11">
        <v>600000</v>
      </c>
      <c r="D28" s="11">
        <v>0</v>
      </c>
      <c r="E28" s="11">
        <v>0</v>
      </c>
      <c r="F28" s="11">
        <v>0</v>
      </c>
      <c r="G28" s="11">
        <v>0</v>
      </c>
    </row>
    <row r="29" spans="1:7" ht="13.5" thickBot="1" x14ac:dyDescent="0.25">
      <c r="A29" s="10" t="s">
        <v>640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ht="13.5" thickBot="1" x14ac:dyDescent="0.25">
      <c r="A30" s="10" t="s">
        <v>641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ht="13.5" thickBot="1" x14ac:dyDescent="0.25">
      <c r="A31" s="10" t="s">
        <v>642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ht="13.5" thickBot="1" x14ac:dyDescent="0.25">
      <c r="A32" s="10" t="s">
        <v>643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ht="13.5" thickBot="1" x14ac:dyDescent="0.25">
      <c r="A33" s="12" t="s">
        <v>644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1:7" ht="13.5" thickBot="1" x14ac:dyDescent="0.25">
      <c r="A34" s="10" t="s">
        <v>645</v>
      </c>
      <c r="B34" s="11">
        <v>14</v>
      </c>
      <c r="C34" s="11">
        <v>5549400</v>
      </c>
      <c r="D34" s="11">
        <v>5549400</v>
      </c>
      <c r="E34" s="11">
        <v>0</v>
      </c>
      <c r="F34" s="11">
        <v>4068525</v>
      </c>
      <c r="G34" s="11">
        <v>61</v>
      </c>
    </row>
    <row r="35" spans="1:7" ht="13.5" thickBot="1" x14ac:dyDescent="0.25">
      <c r="A35" s="10" t="s">
        <v>646</v>
      </c>
      <c r="B35" s="11">
        <v>38</v>
      </c>
      <c r="C35" s="11">
        <v>694828157</v>
      </c>
      <c r="D35" s="11">
        <v>23872710</v>
      </c>
      <c r="E35" s="11">
        <v>343553774</v>
      </c>
      <c r="F35" s="11">
        <v>8667011</v>
      </c>
      <c r="G35" s="11">
        <v>0</v>
      </c>
    </row>
    <row r="36" spans="1:7" ht="13.5" thickBot="1" x14ac:dyDescent="0.25">
      <c r="A36" s="10" t="s">
        <v>647</v>
      </c>
      <c r="B36" s="11">
        <v>2</v>
      </c>
      <c r="C36" s="11">
        <v>25750000</v>
      </c>
      <c r="D36" s="11">
        <v>0</v>
      </c>
      <c r="E36" s="11">
        <v>0</v>
      </c>
      <c r="F36" s="11">
        <v>0</v>
      </c>
      <c r="G36" s="11">
        <v>0</v>
      </c>
    </row>
    <row r="37" spans="1:7" ht="13.5" thickBot="1" x14ac:dyDescent="0.25">
      <c r="A37" s="10" t="s">
        <v>648</v>
      </c>
      <c r="B37" s="11">
        <v>16</v>
      </c>
      <c r="C37" s="11">
        <v>878918800</v>
      </c>
      <c r="D37" s="11">
        <v>725638895</v>
      </c>
      <c r="E37" s="11">
        <v>41953550</v>
      </c>
      <c r="F37" s="11">
        <v>98597203</v>
      </c>
      <c r="G37" s="11">
        <v>55</v>
      </c>
    </row>
    <row r="38" spans="1:7" ht="13.5" thickBot="1" x14ac:dyDescent="0.25">
      <c r="A38" s="10" t="s">
        <v>649</v>
      </c>
      <c r="B38" s="11">
        <v>8</v>
      </c>
      <c r="C38" s="11">
        <v>319034542</v>
      </c>
      <c r="D38" s="11">
        <v>502000</v>
      </c>
      <c r="E38" s="11">
        <v>109865898</v>
      </c>
      <c r="F38" s="11">
        <v>680048</v>
      </c>
      <c r="G38" s="11">
        <v>39</v>
      </c>
    </row>
    <row r="39" spans="1:7" ht="13.5" thickBot="1" x14ac:dyDescent="0.25">
      <c r="A39" s="10" t="s">
        <v>650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1:7" ht="13.5" thickBot="1" x14ac:dyDescent="0.25">
      <c r="A40" s="10" t="s">
        <v>651</v>
      </c>
      <c r="B40" s="11">
        <v>2</v>
      </c>
      <c r="C40" s="11">
        <v>2318156</v>
      </c>
      <c r="D40" s="11"/>
      <c r="E40" s="11">
        <v>27126674</v>
      </c>
      <c r="F40" s="11">
        <v>0</v>
      </c>
      <c r="G40" s="15">
        <v>23</v>
      </c>
    </row>
    <row r="41" spans="1:7" ht="13.5" thickBot="1" x14ac:dyDescent="0.25">
      <c r="A41" s="10" t="s">
        <v>652</v>
      </c>
      <c r="B41" s="11">
        <v>2</v>
      </c>
      <c r="C41" s="11">
        <v>5000000</v>
      </c>
      <c r="D41" s="11">
        <v>1750000</v>
      </c>
      <c r="E41" s="11">
        <v>0</v>
      </c>
      <c r="F41" s="11">
        <v>0</v>
      </c>
      <c r="G41" s="11">
        <v>0</v>
      </c>
    </row>
    <row r="42" spans="1:7" ht="13.5" thickBot="1" x14ac:dyDescent="0.25">
      <c r="A42" s="10" t="s">
        <v>653</v>
      </c>
      <c r="B42" s="11">
        <v>56</v>
      </c>
      <c r="C42" s="11">
        <v>223133157</v>
      </c>
      <c r="D42" s="11">
        <v>109204465</v>
      </c>
      <c r="E42" s="11">
        <v>45196173</v>
      </c>
      <c r="F42" s="11">
        <v>30016170</v>
      </c>
      <c r="G42" s="11">
        <v>45</v>
      </c>
    </row>
    <row r="43" spans="1:7" ht="13.5" thickBot="1" x14ac:dyDescent="0.25">
      <c r="A43" s="10" t="s">
        <v>654</v>
      </c>
      <c r="B43" s="11">
        <v>5</v>
      </c>
      <c r="C43" s="11">
        <v>43318000</v>
      </c>
      <c r="D43" s="11">
        <v>23750500</v>
      </c>
      <c r="E43" s="11">
        <v>13576708</v>
      </c>
      <c r="F43" s="11">
        <v>14408592</v>
      </c>
      <c r="G43" s="11">
        <v>66</v>
      </c>
    </row>
    <row r="44" spans="1:7" ht="13.5" thickBot="1" x14ac:dyDescent="0.25">
      <c r="A44" s="10" t="s">
        <v>655</v>
      </c>
      <c r="B44" s="11">
        <v>1</v>
      </c>
      <c r="C44" s="11">
        <v>2960700</v>
      </c>
      <c r="D44" s="11">
        <v>0</v>
      </c>
      <c r="E44" s="11">
        <v>533433</v>
      </c>
      <c r="F44" s="11">
        <v>0</v>
      </c>
      <c r="G44" s="11">
        <v>18</v>
      </c>
    </row>
    <row r="45" spans="1:7" ht="13.5" thickBot="1" x14ac:dyDescent="0.25">
      <c r="A45" s="10" t="s">
        <v>656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1:7" ht="13.5" thickBot="1" x14ac:dyDescent="0.25">
      <c r="A46" s="10" t="s">
        <v>657</v>
      </c>
      <c r="B46" s="11">
        <v>9</v>
      </c>
      <c r="C46" s="11">
        <v>22926502</v>
      </c>
      <c r="D46" s="11">
        <v>1740001</v>
      </c>
      <c r="E46" s="11">
        <v>3197153</v>
      </c>
      <c r="F46" s="11">
        <v>1347655</v>
      </c>
      <c r="G46" s="11">
        <v>15</v>
      </c>
    </row>
    <row r="47" spans="1:7" ht="13.5" thickBot="1" x14ac:dyDescent="0.25">
      <c r="A47" s="10" t="s">
        <v>658</v>
      </c>
      <c r="B47" s="11">
        <v>4</v>
      </c>
      <c r="C47" s="11">
        <v>21342933</v>
      </c>
      <c r="D47" s="11">
        <v>7685126</v>
      </c>
      <c r="E47" s="11">
        <v>12665367</v>
      </c>
      <c r="F47" s="11">
        <v>6188826</v>
      </c>
      <c r="G47" s="11">
        <v>73</v>
      </c>
    </row>
    <row r="48" spans="1:7" ht="13.5" thickBot="1" x14ac:dyDescent="0.25">
      <c r="A48" s="10" t="s">
        <v>659</v>
      </c>
      <c r="B48" s="11">
        <v>20</v>
      </c>
      <c r="C48" s="11">
        <v>1003745</v>
      </c>
      <c r="D48" s="11">
        <v>1003745</v>
      </c>
      <c r="E48" s="11">
        <v>98448</v>
      </c>
      <c r="F48" s="11">
        <v>184727</v>
      </c>
      <c r="G48" s="11">
        <v>38</v>
      </c>
    </row>
    <row r="49" spans="1:7" ht="13.5" thickBot="1" x14ac:dyDescent="0.25">
      <c r="A49" s="10" t="s">
        <v>660</v>
      </c>
      <c r="B49" s="11">
        <v>3</v>
      </c>
      <c r="C49" s="11">
        <v>93569740</v>
      </c>
      <c r="D49" s="11">
        <v>0</v>
      </c>
      <c r="E49" s="11">
        <v>41524669</v>
      </c>
      <c r="F49" s="11">
        <v>296257</v>
      </c>
      <c r="G49" s="11">
        <v>36</v>
      </c>
    </row>
    <row r="50" spans="1:7" ht="13.5" thickBot="1" x14ac:dyDescent="0.25">
      <c r="A50" s="10" t="s">
        <v>661</v>
      </c>
      <c r="B50" s="11">
        <v>2</v>
      </c>
      <c r="C50" s="11">
        <v>3373580</v>
      </c>
      <c r="D50" s="11">
        <v>3373580</v>
      </c>
      <c r="E50" s="11">
        <v>0</v>
      </c>
      <c r="F50" s="11">
        <v>3192573</v>
      </c>
      <c r="G50" s="11">
        <v>9</v>
      </c>
    </row>
    <row r="51" spans="1:7" ht="13.5" thickBot="1" x14ac:dyDescent="0.25">
      <c r="A51" s="10" t="s">
        <v>662</v>
      </c>
      <c r="B51" s="11">
        <v>28</v>
      </c>
      <c r="C51" s="11">
        <v>29658452</v>
      </c>
      <c r="D51" s="11">
        <v>4583858</v>
      </c>
      <c r="E51" s="11">
        <v>0</v>
      </c>
      <c r="F51" s="11">
        <v>0</v>
      </c>
      <c r="G51" s="11">
        <v>98</v>
      </c>
    </row>
    <row r="52" spans="1:7" ht="13.5" thickBot="1" x14ac:dyDescent="0.25">
      <c r="A52" s="10" t="s">
        <v>663</v>
      </c>
      <c r="B52" s="11">
        <v>8</v>
      </c>
      <c r="C52" s="11">
        <v>49170703</v>
      </c>
      <c r="D52" s="11">
        <v>56670703</v>
      </c>
      <c r="E52" s="11">
        <v>0</v>
      </c>
      <c r="F52" s="11">
        <v>34449900</v>
      </c>
      <c r="G52" s="11">
        <v>52</v>
      </c>
    </row>
    <row r="53" spans="1:7" s="14" customFormat="1" ht="16.5" thickBot="1" x14ac:dyDescent="0.25">
      <c r="A53" s="13" t="s">
        <v>664</v>
      </c>
      <c r="B53" s="11">
        <v>356</v>
      </c>
      <c r="C53" s="95">
        <v>2554379798</v>
      </c>
      <c r="D53" s="11">
        <v>971018538</v>
      </c>
      <c r="E53" s="11">
        <v>677984099</v>
      </c>
      <c r="F53" s="11">
        <v>218908936</v>
      </c>
      <c r="G53" s="11">
        <v>37</v>
      </c>
    </row>
  </sheetData>
  <mergeCells count="17">
    <mergeCell ref="A10:B11"/>
    <mergeCell ref="A12:A13"/>
    <mergeCell ref="B12:B13"/>
    <mergeCell ref="D12:D13"/>
    <mergeCell ref="G12:G13"/>
    <mergeCell ref="A6:B7"/>
    <mergeCell ref="C6:D7"/>
    <mergeCell ref="F6:F7"/>
    <mergeCell ref="G6:G7"/>
    <mergeCell ref="A8:B9"/>
    <mergeCell ref="C8:G9"/>
    <mergeCell ref="A1:F3"/>
    <mergeCell ref="G1:G3"/>
    <mergeCell ref="A4:B5"/>
    <mergeCell ref="C4:D5"/>
    <mergeCell ref="F4:F5"/>
    <mergeCell ref="G4:G5"/>
  </mergeCell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6</vt:lpstr>
      <vt:lpstr>17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EMRAH_KAYAN_</dc:creator>
  <cp:lastModifiedBy>Muhammed Emrah KAYAN</cp:lastModifiedBy>
  <cp:lastPrinted>2017-01-16T05:23:38Z</cp:lastPrinted>
  <dcterms:created xsi:type="dcterms:W3CDTF">2016-10-10T11:01:26Z</dcterms:created>
  <dcterms:modified xsi:type="dcterms:W3CDTF">2017-01-16T05:26:13Z</dcterms:modified>
</cp:coreProperties>
</file>