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filterPrivacy="1" defaultThemeVersion="124226"/>
  <xr:revisionPtr revIDLastSave="0" documentId="13_ncr:1_{6F86C219-E248-4664-97FF-038771E61AFB}" xr6:coauthVersionLast="36" xr6:coauthVersionMax="36" xr10:uidLastSave="{00000000-0000-0000-0000-000000000000}"/>
  <bookViews>
    <workbookView xWindow="0" yWindow="0" windowWidth="28800" windowHeight="12240" tabRatio="554" xr2:uid="{00000000-000D-0000-FFFF-FFFF00000000}"/>
  </bookViews>
  <sheets>
    <sheet name="KAPAK" sheetId="9" r:id="rId1"/>
    <sheet name="İCMAL" sheetId="1" r:id="rId2"/>
    <sheet name="MUHTELİF HARİÇ SEKTÖR" sheetId="4" r:id="rId3"/>
    <sheet name="DEĞERLENDİRME" sheetId="3" r:id="rId4"/>
  </sheets>
  <definedNames>
    <definedName name="_xlnm._FilterDatabase" localSheetId="1" hidden="1">İCMAL!$D$1:$D$202</definedName>
    <definedName name="_xlnm.Print_Area" localSheetId="0">KAPAK!$A$1:$D$16</definedName>
    <definedName name="_xlnm.Print_Titles" localSheetId="1">İCMAL!$1:$1</definedName>
  </definedNames>
  <calcPr calcId="191029"/>
</workbook>
</file>

<file path=xl/calcChain.xml><?xml version="1.0" encoding="utf-8"?>
<calcChain xmlns="http://schemas.openxmlformats.org/spreadsheetml/2006/main">
  <c r="G80" i="1" l="1"/>
  <c r="G56" i="1"/>
  <c r="G82" i="1" s="1"/>
  <c r="H83" i="1"/>
  <c r="I83" i="1"/>
  <c r="G83" i="1"/>
  <c r="H82" i="1"/>
  <c r="I82" i="1"/>
  <c r="H81" i="1"/>
  <c r="I81" i="1"/>
  <c r="G81" i="1"/>
  <c r="H80" i="1"/>
  <c r="I80" i="1"/>
  <c r="H79" i="1"/>
  <c r="I79" i="1"/>
  <c r="G79" i="1"/>
  <c r="H74" i="1"/>
  <c r="I74" i="1"/>
  <c r="G74" i="1"/>
  <c r="H68" i="1"/>
  <c r="I68" i="1"/>
  <c r="G68" i="1"/>
  <c r="H62" i="1"/>
  <c r="I62" i="1"/>
  <c r="G62" i="1"/>
  <c r="H56" i="1"/>
  <c r="I56" i="1"/>
  <c r="H40" i="1"/>
  <c r="I40" i="1"/>
  <c r="G40" i="1"/>
  <c r="H33" i="1"/>
  <c r="I33" i="1"/>
  <c r="G33" i="1"/>
  <c r="H32" i="1"/>
  <c r="I32" i="1"/>
  <c r="G32" i="1"/>
  <c r="H15" i="1"/>
  <c r="H16" i="1" s="1"/>
  <c r="I15" i="1"/>
  <c r="I16" i="1" s="1"/>
  <c r="G15" i="1"/>
  <c r="G16" i="1" s="1"/>
  <c r="H9" i="1"/>
  <c r="I9" i="1"/>
  <c r="G9" i="1"/>
  <c r="E10" i="4" l="1"/>
  <c r="F10" i="4"/>
  <c r="D10" i="4"/>
  <c r="G3" i="4" s="1"/>
  <c r="G2" i="4" l="1"/>
  <c r="C10" i="4"/>
  <c r="G7" i="4" l="1"/>
  <c r="G6" i="4"/>
  <c r="G5" i="4" l="1"/>
  <c r="G9" i="4" l="1"/>
  <c r="G8" i="4"/>
  <c r="G4" i="4"/>
</calcChain>
</file>

<file path=xl/sharedStrings.xml><?xml version="1.0" encoding="utf-8"?>
<sst xmlns="http://schemas.openxmlformats.org/spreadsheetml/2006/main" count="233" uniqueCount="184">
  <si>
    <t xml:space="preserve">S. 
NO </t>
  </si>
  <si>
    <t xml:space="preserve">     PROJE ADI                        </t>
  </si>
  <si>
    <t>(İL ve İLÇESİ)</t>
  </si>
  <si>
    <t xml:space="preserve">BAŞ. VE BİT. 
TARİHİ  </t>
  </si>
  <si>
    <t xml:space="preserve">PROJE 
TUTARI </t>
  </si>
  <si>
    <t>TOPLAM</t>
  </si>
  <si>
    <t>B) DEVAM EDEN PROJELER TOPLAMI</t>
  </si>
  <si>
    <t xml:space="preserve">DKH SEKTÖRÜ TOPLAMI </t>
  </si>
  <si>
    <t xml:space="preserve">GENEL TOPLAM </t>
  </si>
  <si>
    <t>SEKTÖRÜN ADI</t>
  </si>
  <si>
    <t>PROJE SAYISI</t>
  </si>
  <si>
    <t>PROJE TUTARI</t>
  </si>
  <si>
    <t xml:space="preserve">TARIM SEKTÖRÜ TOPLAMI </t>
  </si>
  <si>
    <t>ULAŞTIRMA SEKTÖRÜ TOPLAMI</t>
  </si>
  <si>
    <t>EĞİTİM SEKTÖRÜ TOPLAMI</t>
  </si>
  <si>
    <t>SAĞLIK SEKTÖRÜ TOPLAMI</t>
  </si>
  <si>
    <t xml:space="preserve">D.K.H. SEKTÖRÜ TOPLAMI </t>
  </si>
  <si>
    <t>Basılı Yayın Alımı, Elektronik Yayın Alımı</t>
  </si>
  <si>
    <t xml:space="preserve">KARAKTERİSTİK         </t>
  </si>
  <si>
    <t>DEVLET SU İŞLERİ GENEL MÜDÜRLÜĞÜ</t>
  </si>
  <si>
    <t>AĞRI</t>
  </si>
  <si>
    <t>Depolama (196 hm3), sulama (31.918 ha)</t>
  </si>
  <si>
    <t>Etüt - Proje</t>
  </si>
  <si>
    <t>GENEL TOPLAM (Muhtelif Hariç)</t>
  </si>
  <si>
    <t>KONUT SEKTÖRÜ TOPLAMI</t>
  </si>
  <si>
    <t>1-</t>
  </si>
  <si>
    <t>2-</t>
  </si>
  <si>
    <t>3-</t>
  </si>
  <si>
    <t>Ağrı'nın da aralarında bulunduğu birkaç ilde yürütülen muhtelif projeler hariç olmak üzere Ağrı projelerinin:</t>
  </si>
  <si>
    <t>4-</t>
  </si>
  <si>
    <t>5-</t>
  </si>
  <si>
    <t>AĞRI-IĞDIR-KARS</t>
  </si>
  <si>
    <t>Doğalgaz Dönüşümü, Elektrik hattı, Kampüs İçi Yol, Kanalizasyon hattı, Peyzaj, Su isale hattı, Telefon hattı</t>
  </si>
  <si>
    <t>Bakım Onarım, Bilgi ve İletişim Teknolojileri, Kesin Hesap, Makine-Techizat</t>
  </si>
  <si>
    <t>AĞRI-IĞDIR</t>
  </si>
  <si>
    <t xml:space="preserve">AĞRI İBRAHİM ÇEÇEN ÜNİVERSİTESİ </t>
  </si>
  <si>
    <t>PROJE NO</t>
  </si>
  <si>
    <t>SEKTÖRÜ: KONUT</t>
  </si>
  <si>
    <t>SEKTÖRÜ: EĞİTİM - YÜKSEKÖĞRETİM</t>
  </si>
  <si>
    <t xml:space="preserve">MİLLİ EĞİTİM BAKANLIĞI </t>
  </si>
  <si>
    <t xml:space="preserve">SEKTÖRÜ: SAĞLIK </t>
  </si>
  <si>
    <t>SAĞLIK BAKANLIĞI</t>
  </si>
  <si>
    <t>SEKTÖRÜ: ULAŞTIRMA - HABERLEŞME- KARAYOLU ULAŞTIRMASI</t>
  </si>
  <si>
    <t xml:space="preserve"> TOPLAM</t>
  </si>
  <si>
    <t xml:space="preserve">EĞİTİM-YÜKSEKÖĞRETİM SEKTÖRÜ TOPLAMI </t>
  </si>
  <si>
    <t>T.C.</t>
  </si>
  <si>
    <t>İl Planlama ve Koordinasyon Müdürlüğü</t>
  </si>
  <si>
    <t>KAMU YATIRIMLARI</t>
  </si>
  <si>
    <t>2020H03-150131</t>
  </si>
  <si>
    <t>Danışmanlık, Uluslar arası Katkı Payı</t>
  </si>
  <si>
    <t>Doğubayazıt Atıksu Tesisi</t>
  </si>
  <si>
    <t>2016K05-2780</t>
  </si>
  <si>
    <t>1991A01-163</t>
  </si>
  <si>
    <t>AĞRI VALİLİĞİ</t>
  </si>
  <si>
    <t xml:space="preserve">Çeşitli Ünitelerin Etüd Projesi </t>
  </si>
  <si>
    <t xml:space="preserve">Yayın Alımı </t>
  </si>
  <si>
    <t xml:space="preserve">Muhtelif İşler </t>
  </si>
  <si>
    <t xml:space="preserve">Ağrı Merkez KDÇ Hastanesi Ek Bina </t>
  </si>
  <si>
    <t>2019100-145172</t>
  </si>
  <si>
    <t>SEKTÖRÜ: DKH-SOSYAL-İÇMESUYU</t>
  </si>
  <si>
    <t>2019-2025</t>
  </si>
  <si>
    <t xml:space="preserve">Ağrı-Patnos İçmesuyu </t>
  </si>
  <si>
    <t>ULAŞTIRMA SEKTÖRÜ TOPLAM (Muhtelif Hariç)</t>
  </si>
  <si>
    <t xml:space="preserve">Yazıcı </t>
  </si>
  <si>
    <r>
      <t>KARAYOLLARI GENEL MÜDÜRLÜĞÜ</t>
    </r>
    <r>
      <rPr>
        <sz val="18"/>
        <rFont val="Arial"/>
        <family val="2"/>
        <charset val="162"/>
      </rPr>
      <t xml:space="preserve"> </t>
    </r>
  </si>
  <si>
    <t>Lojman (29 daire), (2.565 m²)</t>
  </si>
  <si>
    <t>2021H03-168330</t>
  </si>
  <si>
    <t>Derslik ve Merkezi Birimler</t>
  </si>
  <si>
    <t>Eğitim (12.000 m²)</t>
  </si>
  <si>
    <t>SEKTÖRÜ: KÜLTÜR TURİZM</t>
  </si>
  <si>
    <t>KÜLTÜR VE TURİZM BAKANLIĞI</t>
  </si>
  <si>
    <t>KÜLTÜR SEKTÖRÜ TOPLAMI</t>
  </si>
  <si>
    <t>2020-2025</t>
  </si>
  <si>
    <t>2018G00-187789</t>
  </si>
  <si>
    <t>Ağrı Patnos İlçe Halk Kütüphanesi</t>
  </si>
  <si>
    <t>Kütüphane (5.629 m²)</t>
  </si>
  <si>
    <t>ÇEVRE,ŞEHİRCİLİK VE İKLİM DEĞİŞİKLİĞİ BAKANLIĞI</t>
  </si>
  <si>
    <t>İçme Suyu Arıtma Tesisi (40.000 m3/gün), İçmesuyu Temini 9.48 hm3/yıl)</t>
  </si>
  <si>
    <t>2004A02-666</t>
  </si>
  <si>
    <t>TARIM - BİTKİSEL ÜRETİM-SULAMA SEKTÖRÜ TOPLAMI</t>
  </si>
  <si>
    <t>SEKTÖRÜ: TARIM-BİTKİSEL ÜRETİM-SULAMA</t>
  </si>
  <si>
    <t>Öğretmen Konutları</t>
  </si>
  <si>
    <r>
      <rPr>
        <sz val="12"/>
        <rFont val="Arial"/>
        <family val="2"/>
        <charset val="162"/>
      </rPr>
      <t>Tıp</t>
    </r>
    <r>
      <rPr>
        <b/>
        <sz val="12"/>
        <rFont val="Arial"/>
        <family val="2"/>
        <charset val="162"/>
      </rPr>
      <t xml:space="preserve"> </t>
    </r>
    <r>
      <rPr>
        <sz val="12"/>
        <rFont val="Arial"/>
        <family val="2"/>
        <charset val="162"/>
      </rPr>
      <t>Fakültesi Morfoloji Binası</t>
    </r>
  </si>
  <si>
    <t>DKH SEKTÖRÜ TOPLAMI (Muhtelif Hariç)</t>
  </si>
  <si>
    <t>Tarıma Dayalı İhtisas OSB Borç Verme</t>
  </si>
  <si>
    <t>2004-2024</t>
  </si>
  <si>
    <t>SEKTÖRÜ: İMALAT-GIDA</t>
  </si>
  <si>
    <t xml:space="preserve">ET VE SÜT KURUMU GENEL MÜDÜRLÜĞÜ </t>
  </si>
  <si>
    <t>Ağrı Et Kombinası Modernizasyonu</t>
  </si>
  <si>
    <t>2023-2024</t>
  </si>
  <si>
    <t>2023C01-198382</t>
  </si>
  <si>
    <t>2010E04-207981</t>
  </si>
  <si>
    <t>AĞRI-ERZURUM</t>
  </si>
  <si>
    <t>2017E04-207883</t>
  </si>
  <si>
    <t>AĞRI-MUŞ</t>
  </si>
  <si>
    <t>BY BSK (64 km.)</t>
  </si>
  <si>
    <t>BY BSK (10 km.) Sathi Kaplamalı Tek Yol (18 km.)</t>
  </si>
  <si>
    <t>BY BSK (21 km.)</t>
  </si>
  <si>
    <t>2017E04-207892</t>
  </si>
  <si>
    <t>2017E04-207984</t>
  </si>
  <si>
    <t>(Köprüköy-Hınıs) Ayr. Karayazı-Tutak</t>
  </si>
  <si>
    <t>TY BSK (79 km.)</t>
  </si>
  <si>
    <t>AĞRI-VAN</t>
  </si>
  <si>
    <t>BY BSK (48 km.)</t>
  </si>
  <si>
    <t>2017E04-208259</t>
  </si>
  <si>
    <t xml:space="preserve">BY BSK (49 km.) </t>
  </si>
  <si>
    <t>2017E04-209542</t>
  </si>
  <si>
    <t xml:space="preserve">BY BSK (77 km.) </t>
  </si>
  <si>
    <t>2017E04-209578</t>
  </si>
  <si>
    <t>2018E04-209541</t>
  </si>
  <si>
    <t>2020E04-208047</t>
  </si>
  <si>
    <t>BY BSK (79 km.) Köprü (335 m.)</t>
  </si>
  <si>
    <t>2020-2026</t>
  </si>
  <si>
    <t xml:space="preserve">BY BSK (60 km.) </t>
  </si>
  <si>
    <t>2020E04-211191</t>
  </si>
  <si>
    <t xml:space="preserve">BY BSK (36 km.) </t>
  </si>
  <si>
    <t>2022E04-207962</t>
  </si>
  <si>
    <t>2023H03-211751</t>
  </si>
  <si>
    <t>2021-2025</t>
  </si>
  <si>
    <t>2023H03-211733</t>
  </si>
  <si>
    <t>2023H03-211745</t>
  </si>
  <si>
    <t>Hastane  İnşaatı (40.000 m2), (200 yatak)</t>
  </si>
  <si>
    <t>2016-2026</t>
  </si>
  <si>
    <t>İMALAT SEKTÖRÜ TOPLAMI</t>
  </si>
  <si>
    <t>KÜLTÜR VE TURİZM SEKTÖRÜ TOPLAMI</t>
  </si>
  <si>
    <t>2024 YILI YATIRIM PROGRAMINDA AĞRI İLİNE AYRILAN</t>
  </si>
  <si>
    <t>15 Ocak 2024 Tarihli ve 32430 (Mükerrer) Sayılı Resmi Gazete'de yayımlanmıştır.</t>
  </si>
  <si>
    <t>1991-2028</t>
  </si>
  <si>
    <t xml:space="preserve">2023 YILI SONU KÜMÜLATİF 
HARCAMA </t>
  </si>
  <si>
    <t>2024 YILI 
YATIRIMI</t>
  </si>
  <si>
    <t>Sera Altyapısı (1.290 da)</t>
  </si>
  <si>
    <t>Modernizasyon (1 Adet)</t>
  </si>
  <si>
    <t>2023-2025</t>
  </si>
  <si>
    <t>Horasan - Eleşkirt  (73)</t>
  </si>
  <si>
    <t>2010-2027</t>
  </si>
  <si>
    <t>Patnos-Malazgirt-Bulanık (197)</t>
  </si>
  <si>
    <t>2017-2027</t>
  </si>
  <si>
    <t>Erciş-Patnos (285)</t>
  </si>
  <si>
    <t>Iğdır-Doğubayazıt (299)</t>
  </si>
  <si>
    <t>Diyadin Ayr.- Doğubayazıt-Gürbulak S.Kap. (301)</t>
  </si>
  <si>
    <t>(Kağızman-Tuzluca) Ayr. - Ağrı (336)</t>
  </si>
  <si>
    <t>2018-2027</t>
  </si>
  <si>
    <t>Ağrı - Hamur - Tutak - Patnos (373)</t>
  </si>
  <si>
    <t>2020-2027</t>
  </si>
  <si>
    <t>Ağrı-Doğubayazıt Ayr.-Çaldıran (396)</t>
  </si>
  <si>
    <t>Eleşkirt - Ağrı (432)</t>
  </si>
  <si>
    <t>2022-2027</t>
  </si>
  <si>
    <t>Taşlıçay-Diyadin Ayr. (199)</t>
  </si>
  <si>
    <t xml:space="preserve">Kampüs Altyapısı </t>
  </si>
  <si>
    <t>2024-2024</t>
  </si>
  <si>
    <t>2021-2024</t>
  </si>
  <si>
    <t>2019-2026</t>
  </si>
  <si>
    <t>2024 yılından sonraya kalanlar</t>
  </si>
  <si>
    <t xml:space="preserve"> 2024 yılından sonraya kalanlar</t>
  </si>
  <si>
    <t>DEVAM EDEN PROJELER TOPLAMI</t>
  </si>
  <si>
    <t>DEVAM PROJELER TOPLAMI</t>
  </si>
  <si>
    <t>YENİ PROJELER TOPLAMI</t>
  </si>
  <si>
    <t>ETÜD-PROJE İŞLERİ TOPLAMI</t>
  </si>
  <si>
    <t>2024 yılında bitenler</t>
  </si>
  <si>
    <t>DEVAM  EDEN PROJELER TOPLAMI</t>
  </si>
  <si>
    <t xml:space="preserve">DEVAM EDEN PROJELER TOPLAMI </t>
  </si>
  <si>
    <t xml:space="preserve">2024 yılından sonraya kalanlar       </t>
  </si>
  <si>
    <t>AĞRI İLİ 2024 YILI YATIRIM PROGRAMI HAKKINDA GENEL BİLGİLER</t>
  </si>
  <si>
    <t>2024  Yılı Yatırım Programı 15 Ocak 2024  tarihli ve 32430 Sayılı  Resmi Gazete'de Mükerrer yayımlanmıştır.</t>
  </si>
  <si>
    <t xml:space="preserve">Ülke genelinde 3.799 adet proje uygulanmak üzere onaylanmıştır. Bu projelerin; </t>
  </si>
  <si>
    <t>2023 yılı sonuna kadar yapılan harcama  : 2 trilyon 132 milyar 656 milyon 823 bin TL,</t>
  </si>
  <si>
    <t>Ağrı'da 2024 yılında 25 adet proje uygulanacaktır. Bu projelerin;</t>
  </si>
  <si>
    <t>18 adedi münhasıran Ağrı ve ilçelerinde, 7 adedi diğer iller ile ortak olarak ayrılan toplu ödeneklerle uygulanacaktır.</t>
  </si>
  <si>
    <t>Proje tutarı   : 15 milyar 675 milyon 150 bin TL.</t>
  </si>
  <si>
    <t>2023 YILI  SONU HARCAMA</t>
  </si>
  <si>
    <t>2024 YATIRIMI</t>
  </si>
  <si>
    <t xml:space="preserve">2024 YILI TOPLAM ÖDENEKTEKİ  PAY </t>
  </si>
  <si>
    <t>2023 yılı sonuna kadar yapılan harcama  : 4 milyar 254 milyon 904 bin TL.</t>
  </si>
  <si>
    <t>2024 yılı ödenek toplamı  : 1 milyar 13 milyon 931 bin TL.' dir.</t>
  </si>
  <si>
    <t>%56'sı Tarım sektörüne,</t>
  </si>
  <si>
    <t xml:space="preserve">% 29'u Ulaştırma sektörüne, </t>
  </si>
  <si>
    <t>% 1'i  Kültür  sektörüne,</t>
  </si>
  <si>
    <t xml:space="preserve">% 4'ü Eğitim sektörüne, </t>
  </si>
  <si>
    <t xml:space="preserve">% 5'i Sağlık sektörüne, </t>
  </si>
  <si>
    <t>% 5'i  Diğer Kamu Hizmetleri sektörüne ayrılmıştır.</t>
  </si>
  <si>
    <t>Ağrı'nın da aralarında yer aldığı birkaç ilde sürdürülmekte olan projelerin proje bedeli, 2023 sonu harcama ve 2024 ödeneği gibi parasal bilgileri toplama dahil edilmemiştir.</t>
  </si>
  <si>
    <t>AĞRI GENEL TOPLAM (MUHTELİF HARİÇ)</t>
  </si>
  <si>
    <t>2024 yılı yatırımlarının sektörel dağılımı incelendiğinde toplam ödeneklerin;</t>
  </si>
  <si>
    <t>Proje tutarı   :7 trilyon 317 milyar 97 milyon 715 bin TL,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</si>
</sst>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₺_-;\-* #,##0.00\ _₺_-;_-* &quot;-&quot;??\ _₺_-;_-@_-"/>
    <numFmt numFmtId="165" formatCode="#,##0\ &quot;TL&quot;;[Red]\-#,##0\ &quot;TL&quot;"/>
    <numFmt numFmtId="166" formatCode="#,##0;[Red]#,##0"/>
    <numFmt numFmtId="167" formatCode="_-* #,##0\ _T_L_-;\-* #,##0\ _T_L_-;_-* &quot;-&quot;??\ _T_L_-;_-@_-"/>
  </numFmts>
  <fonts count="3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14"/>
      <name val="Arial"/>
      <family val="2"/>
      <charset val="162"/>
    </font>
    <font>
      <b/>
      <sz val="16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4"/>
      <color rgb="FFFF0000"/>
      <name val="Arial"/>
      <family val="2"/>
      <charset val="162"/>
    </font>
    <font>
      <b/>
      <sz val="20"/>
      <name val="Arial"/>
      <family val="2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name val="Arial Tur"/>
      <charset val="162"/>
    </font>
    <font>
      <sz val="12"/>
      <color theme="1"/>
      <name val="Calibri"/>
      <family val="2"/>
      <charset val="162"/>
      <scheme val="minor"/>
    </font>
    <font>
      <b/>
      <sz val="12"/>
      <color theme="3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6"/>
      <color rgb="FFFF0000"/>
      <name val="Times New Roman Tur"/>
      <family val="1"/>
      <charset val="162"/>
    </font>
    <font>
      <sz val="10"/>
      <color theme="1"/>
      <name val="Arial Tur"/>
      <charset val="162"/>
    </font>
    <font>
      <b/>
      <sz val="12"/>
      <color theme="1"/>
      <name val="Times New Roman Tur"/>
      <family val="1"/>
      <charset val="162"/>
    </font>
    <font>
      <b/>
      <sz val="12"/>
      <color indexed="10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  <font>
      <b/>
      <sz val="10"/>
      <color rgb="FF3366CC"/>
      <name val="Arial"/>
      <family val="2"/>
      <charset val="162"/>
    </font>
    <font>
      <b/>
      <sz val="22"/>
      <color rgb="FF002060"/>
      <name val="Times New Roman"/>
      <family val="1"/>
      <charset val="162"/>
    </font>
    <font>
      <b/>
      <sz val="28"/>
      <color rgb="FFC00000"/>
      <name val="Times New Roman"/>
      <family val="1"/>
      <charset val="162"/>
    </font>
    <font>
      <b/>
      <sz val="9"/>
      <color rgb="FF002060"/>
      <name val="Calibri"/>
      <family val="2"/>
      <charset val="162"/>
      <scheme val="minor"/>
    </font>
    <font>
      <b/>
      <sz val="28"/>
      <color rgb="FF002060"/>
      <name val="Times New Roman"/>
      <family val="1"/>
      <charset val="162"/>
    </font>
    <font>
      <b/>
      <sz val="16"/>
      <color rgb="FFC00000"/>
      <name val="Times New Roman"/>
      <family val="1"/>
      <charset val="162"/>
    </font>
    <font>
      <b/>
      <sz val="12"/>
      <color rgb="FFFF0000"/>
      <name val="Times New Roman Tur"/>
      <family val="1"/>
      <charset val="162"/>
    </font>
    <font>
      <b/>
      <sz val="18"/>
      <color theme="0"/>
      <name val="Arial"/>
      <family val="2"/>
      <charset val="162"/>
    </font>
    <font>
      <sz val="18"/>
      <name val="Arial"/>
      <family val="2"/>
      <charset val="162"/>
    </font>
    <font>
      <sz val="12"/>
      <color rgb="FFFF0000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1"/>
      <name val="Calibri"/>
      <family val="2"/>
      <charset val="162"/>
      <scheme val="minor"/>
    </font>
    <font>
      <b/>
      <sz val="12"/>
      <color rgb="FF00B0F0"/>
      <name val="Arial"/>
      <family val="2"/>
      <charset val="16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59996337778862885"/>
        <bgColor rgb="FF000000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85">
    <xf numFmtId="0" fontId="0" fillId="0" borderId="0" xfId="0"/>
    <xf numFmtId="49" fontId="4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/>
    <xf numFmtId="0" fontId="0" fillId="0" borderId="0" xfId="0" applyAlignment="1">
      <alignment vertical="center"/>
    </xf>
    <xf numFmtId="0" fontId="10" fillId="1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3" fontId="11" fillId="12" borderId="1" xfId="0" applyNumberFormat="1" applyFont="1" applyFill="1" applyBorder="1" applyAlignment="1">
      <alignment horizontal="center" vertical="center"/>
    </xf>
    <xf numFmtId="3" fontId="11" fillId="12" borderId="1" xfId="1" applyNumberFormat="1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3" fontId="10" fillId="6" borderId="1" xfId="1" applyNumberFormat="1" applyFont="1" applyFill="1" applyBorder="1" applyAlignment="1">
      <alignment horizontal="center" vertical="center"/>
    </xf>
    <xf numFmtId="3" fontId="11" fillId="6" borderId="1" xfId="1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horizontal="center" vertical="center"/>
    </xf>
    <xf numFmtId="3" fontId="5" fillId="13" borderId="1" xfId="0" applyNumberFormat="1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/>
    </xf>
    <xf numFmtId="0" fontId="19" fillId="0" borderId="0" xfId="0" applyFont="1"/>
    <xf numFmtId="167" fontId="19" fillId="0" borderId="0" xfId="0" applyNumberFormat="1" applyFont="1"/>
    <xf numFmtId="0" fontId="20" fillId="16" borderId="0" xfId="0" applyFont="1" applyFill="1"/>
    <xf numFmtId="3" fontId="21" fillId="16" borderId="0" xfId="2" applyNumberFormat="1" applyFont="1" applyFill="1" applyAlignment="1">
      <alignment horizontal="center" vertical="center"/>
    </xf>
    <xf numFmtId="3" fontId="21" fillId="16" borderId="0" xfId="0" applyNumberFormat="1" applyFont="1" applyFill="1" applyAlignment="1">
      <alignment horizontal="center" vertical="center" wrapText="1"/>
    </xf>
    <xf numFmtId="167" fontId="21" fillId="16" borderId="0" xfId="2" applyNumberFormat="1" applyFont="1" applyFill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left"/>
    </xf>
    <xf numFmtId="0" fontId="22" fillId="0" borderId="0" xfId="0" applyFont="1"/>
    <xf numFmtId="0" fontId="20" fillId="16" borderId="0" xfId="0" applyFont="1" applyFill="1" applyAlignment="1">
      <alignment vertical="center" wrapText="1"/>
    </xf>
    <xf numFmtId="0" fontId="23" fillId="0" borderId="0" xfId="0" applyFont="1"/>
    <xf numFmtId="0" fontId="20" fillId="16" borderId="0" xfId="0" applyFont="1" applyFill="1" applyAlignment="1">
      <alignment wrapText="1"/>
    </xf>
    <xf numFmtId="0" fontId="0" fillId="0" borderId="0" xfId="0" applyAlignment="1">
      <alignment wrapText="1"/>
    </xf>
    <xf numFmtId="3" fontId="6" fillId="11" borderId="4" xfId="0" applyNumberFormat="1" applyFont="1" applyFill="1" applyBorder="1" applyAlignment="1">
      <alignment horizontal="center" vertical="center"/>
    </xf>
    <xf numFmtId="3" fontId="6" fillId="10" borderId="1" xfId="0" applyNumberFormat="1" applyFont="1" applyFill="1" applyBorder="1" applyAlignment="1">
      <alignment horizontal="center" vertical="center"/>
    </xf>
    <xf numFmtId="0" fontId="12" fillId="18" borderId="1" xfId="0" applyFont="1" applyFill="1" applyBorder="1" applyAlignment="1">
      <alignment vertical="center"/>
    </xf>
    <xf numFmtId="0" fontId="13" fillId="18" borderId="1" xfId="0" applyFont="1" applyFill="1" applyBorder="1" applyAlignment="1">
      <alignment vertical="center"/>
    </xf>
    <xf numFmtId="3" fontId="12" fillId="18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vertical="center"/>
    </xf>
    <xf numFmtId="0" fontId="13" fillId="12" borderId="1" xfId="0" applyFont="1" applyFill="1" applyBorder="1" applyAlignment="1">
      <alignment vertical="center"/>
    </xf>
    <xf numFmtId="166" fontId="11" fillId="12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17" fontId="0" fillId="0" borderId="0" xfId="0" applyNumberFormat="1"/>
    <xf numFmtId="0" fontId="0" fillId="0" borderId="0" xfId="0" applyAlignment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7" fillId="0" borderId="0" xfId="0" applyFont="1"/>
    <xf numFmtId="0" fontId="17" fillId="16" borderId="0" xfId="0" applyFont="1" applyFill="1"/>
    <xf numFmtId="0" fontId="20" fillId="0" borderId="0" xfId="0" applyFont="1" applyAlignment="1">
      <alignment horizontal="left"/>
    </xf>
    <xf numFmtId="49" fontId="2" fillId="3" borderId="1" xfId="1" applyNumberFormat="1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9" fontId="10" fillId="6" borderId="1" xfId="3" applyFont="1" applyFill="1" applyBorder="1" applyAlignment="1">
      <alignment horizontal="center" vertical="center"/>
    </xf>
    <xf numFmtId="0" fontId="29" fillId="0" borderId="0" xfId="0" applyFont="1"/>
    <xf numFmtId="3" fontId="3" fillId="17" borderId="1" xfId="0" applyNumberFormat="1" applyFont="1" applyFill="1" applyBorder="1" applyAlignment="1">
      <alignment horizontal="center" vertical="center" wrapText="1"/>
    </xf>
    <xf numFmtId="3" fontId="5" fillId="15" borderId="1" xfId="0" applyNumberFormat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 wrapText="1"/>
    </xf>
    <xf numFmtId="3" fontId="3" fillId="17" borderId="3" xfId="0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 wrapText="1"/>
    </xf>
    <xf numFmtId="3" fontId="8" fillId="6" borderId="1" xfId="1" applyNumberFormat="1" applyFont="1" applyFill="1" applyBorder="1" applyAlignment="1">
      <alignment horizontal="center" vertical="center"/>
    </xf>
    <xf numFmtId="3" fontId="8" fillId="19" borderId="1" xfId="0" applyNumberFormat="1" applyFont="1" applyFill="1" applyBorder="1" applyAlignment="1">
      <alignment horizontal="center" vertical="center"/>
    </xf>
    <xf numFmtId="0" fontId="32" fillId="0" borderId="0" xfId="0" applyFont="1"/>
    <xf numFmtId="9" fontId="0" fillId="0" borderId="0" xfId="0" applyNumberFormat="1"/>
    <xf numFmtId="0" fontId="33" fillId="0" borderId="0" xfId="0" applyFont="1"/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9" fontId="10" fillId="12" borderId="1" xfId="3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/>
    </xf>
    <xf numFmtId="0" fontId="5" fillId="4" borderId="12" xfId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0" fontId="34" fillId="0" borderId="0" xfId="0" applyFont="1"/>
    <xf numFmtId="0" fontId="5" fillId="4" borderId="12" xfId="0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0" fontId="2" fillId="6" borderId="19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center"/>
    </xf>
    <xf numFmtId="9" fontId="12" fillId="18" borderId="1" xfId="0" applyNumberFormat="1" applyFont="1" applyFill="1" applyBorder="1" applyAlignment="1">
      <alignment horizontal="center" vertical="center"/>
    </xf>
    <xf numFmtId="49" fontId="35" fillId="3" borderId="1" xfId="0" applyNumberFormat="1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30" fillId="5" borderId="19" xfId="0" applyFont="1" applyFill="1" applyBorder="1" applyAlignment="1">
      <alignment horizontal="center" vertical="center"/>
    </xf>
    <xf numFmtId="0" fontId="30" fillId="5" borderId="8" xfId="0" applyFont="1" applyFill="1" applyBorder="1" applyAlignment="1">
      <alignment horizontal="center" vertical="center"/>
    </xf>
    <xf numFmtId="0" fontId="30" fillId="5" borderId="20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left" vertical="center"/>
    </xf>
    <xf numFmtId="0" fontId="6" fillId="0" borderId="19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20" xfId="0" applyFont="1" applyBorder="1" applyAlignment="1">
      <alignment horizontal="left" wrapText="1"/>
    </xf>
    <xf numFmtId="49" fontId="5" fillId="20" borderId="10" xfId="0" applyNumberFormat="1" applyFont="1" applyFill="1" applyBorder="1" applyAlignment="1">
      <alignment horizontal="right" vertical="center" wrapText="1"/>
    </xf>
    <xf numFmtId="49" fontId="5" fillId="20" borderId="11" xfId="0" applyNumberFormat="1" applyFont="1" applyFill="1" applyBorder="1" applyAlignment="1">
      <alignment horizontal="right" vertical="center" wrapText="1"/>
    </xf>
    <xf numFmtId="49" fontId="5" fillId="20" borderId="7" xfId="0" applyNumberFormat="1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2" fillId="9" borderId="3" xfId="0" applyFont="1" applyFill="1" applyBorder="1" applyAlignment="1">
      <alignment horizontal="left" vertical="center"/>
    </xf>
    <xf numFmtId="49" fontId="5" fillId="15" borderId="2" xfId="0" applyNumberFormat="1" applyFont="1" applyFill="1" applyBorder="1" applyAlignment="1">
      <alignment horizontal="right" vertical="center" wrapText="1"/>
    </xf>
    <xf numFmtId="49" fontId="5" fillId="15" borderId="1" xfId="0" applyNumberFormat="1" applyFont="1" applyFill="1" applyBorder="1" applyAlignment="1">
      <alignment horizontal="right" vertical="center" wrapText="1"/>
    </xf>
    <xf numFmtId="0" fontId="8" fillId="7" borderId="19" xfId="0" applyFont="1" applyFill="1" applyBorder="1" applyAlignment="1">
      <alignment horizontal="right" vertical="center"/>
    </xf>
    <xf numFmtId="0" fontId="8" fillId="7" borderId="8" xfId="0" applyFont="1" applyFill="1" applyBorder="1" applyAlignment="1">
      <alignment horizontal="right" vertical="center"/>
    </xf>
    <xf numFmtId="0" fontId="8" fillId="7" borderId="5" xfId="0" applyFont="1" applyFill="1" applyBorder="1" applyAlignment="1">
      <alignment horizontal="right" vertical="center"/>
    </xf>
    <xf numFmtId="0" fontId="30" fillId="5" borderId="2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0" fillId="5" borderId="3" xfId="0" applyFont="1" applyFill="1" applyBorder="1" applyAlignment="1">
      <alignment horizontal="center" vertical="center"/>
    </xf>
    <xf numFmtId="165" fontId="7" fillId="4" borderId="14" xfId="0" applyNumberFormat="1" applyFont="1" applyFill="1" applyBorder="1" applyAlignment="1">
      <alignment horizontal="right" vertical="center" wrapText="1"/>
    </xf>
    <xf numFmtId="165" fontId="7" fillId="4" borderId="15" xfId="0" applyNumberFormat="1" applyFont="1" applyFill="1" applyBorder="1" applyAlignment="1">
      <alignment horizontal="right" vertical="center" wrapText="1"/>
    </xf>
    <xf numFmtId="165" fontId="7" fillId="4" borderId="16" xfId="0" applyNumberFormat="1" applyFont="1" applyFill="1" applyBorder="1" applyAlignment="1">
      <alignment horizontal="righ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2" fillId="9" borderId="19" xfId="0" applyFont="1" applyFill="1" applyBorder="1" applyAlignment="1">
      <alignment horizontal="left" vertical="center"/>
    </xf>
    <xf numFmtId="0" fontId="2" fillId="9" borderId="8" xfId="0" applyFont="1" applyFill="1" applyBorder="1" applyAlignment="1">
      <alignment horizontal="left" vertical="center"/>
    </xf>
    <xf numFmtId="0" fontId="2" fillId="9" borderId="20" xfId="0" applyFont="1" applyFill="1" applyBorder="1" applyAlignment="1">
      <alignment horizontal="left" vertical="center"/>
    </xf>
    <xf numFmtId="0" fontId="5" fillId="6" borderId="19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5" fillId="6" borderId="20" xfId="0" applyFont="1" applyFill="1" applyBorder="1" applyAlignment="1">
      <alignment horizontal="left" vertical="center"/>
    </xf>
    <xf numFmtId="49" fontId="8" fillId="6" borderId="19" xfId="1" applyNumberFormat="1" applyFont="1" applyFill="1" applyBorder="1" applyAlignment="1">
      <alignment horizontal="right" vertical="center"/>
    </xf>
    <xf numFmtId="49" fontId="8" fillId="6" borderId="8" xfId="1" applyNumberFormat="1" applyFont="1" applyFill="1" applyBorder="1" applyAlignment="1">
      <alignment horizontal="right" vertical="center"/>
    </xf>
    <xf numFmtId="49" fontId="8" fillId="6" borderId="5" xfId="1" applyNumberFormat="1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12" borderId="19" xfId="1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49" fontId="9" fillId="11" borderId="6" xfId="0" applyNumberFormat="1" applyFont="1" applyFill="1" applyBorder="1" applyAlignment="1">
      <alignment horizontal="right" vertical="center" wrapText="1"/>
    </xf>
    <xf numFmtId="49" fontId="9" fillId="11" borderId="4" xfId="0" applyNumberFormat="1" applyFont="1" applyFill="1" applyBorder="1" applyAlignment="1">
      <alignment horizontal="right" vertical="center" wrapText="1"/>
    </xf>
    <xf numFmtId="49" fontId="9" fillId="10" borderId="2" xfId="0" applyNumberFormat="1" applyFont="1" applyFill="1" applyBorder="1" applyAlignment="1">
      <alignment horizontal="right" vertical="center" wrapText="1"/>
    </xf>
    <xf numFmtId="49" fontId="9" fillId="10" borderId="1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49" fontId="5" fillId="14" borderId="19" xfId="0" applyNumberFormat="1" applyFont="1" applyFill="1" applyBorder="1" applyAlignment="1">
      <alignment horizontal="right" vertical="center" wrapText="1"/>
    </xf>
    <xf numFmtId="49" fontId="5" fillId="14" borderId="8" xfId="0" applyNumberFormat="1" applyFont="1" applyFill="1" applyBorder="1" applyAlignment="1">
      <alignment horizontal="right" vertical="center" wrapText="1"/>
    </xf>
    <xf numFmtId="49" fontId="5" fillId="14" borderId="5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9" fontId="5" fillId="8" borderId="19" xfId="0" applyNumberFormat="1" applyFont="1" applyFill="1" applyBorder="1" applyAlignment="1">
      <alignment horizontal="right" vertical="center" wrapText="1"/>
    </xf>
    <xf numFmtId="49" fontId="5" fillId="8" borderId="8" xfId="0" applyNumberFormat="1" applyFont="1" applyFill="1" applyBorder="1" applyAlignment="1">
      <alignment horizontal="right" vertical="center" wrapText="1"/>
    </xf>
    <xf numFmtId="49" fontId="5" fillId="8" borderId="5" xfId="0" applyNumberFormat="1" applyFont="1" applyFill="1" applyBorder="1" applyAlignment="1">
      <alignment horizontal="righ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 wrapText="1"/>
    </xf>
    <xf numFmtId="0" fontId="8" fillId="19" borderId="19" xfId="1" applyFont="1" applyFill="1" applyBorder="1" applyAlignment="1">
      <alignment horizontal="right" vertical="center"/>
    </xf>
    <xf numFmtId="0" fontId="8" fillId="19" borderId="8" xfId="1" applyFont="1" applyFill="1" applyBorder="1" applyAlignment="1">
      <alignment horizontal="right" vertical="center"/>
    </xf>
    <xf numFmtId="0" fontId="8" fillId="19" borderId="5" xfId="1" applyFont="1" applyFill="1" applyBorder="1" applyAlignment="1">
      <alignment horizontal="right" vertical="center"/>
    </xf>
    <xf numFmtId="0" fontId="2" fillId="9" borderId="9" xfId="0" applyFont="1" applyFill="1" applyBorder="1" applyAlignment="1">
      <alignment horizontal="left" vertical="center"/>
    </xf>
    <xf numFmtId="0" fontId="2" fillId="9" borderId="21" xfId="0" applyFont="1" applyFill="1" applyBorder="1" applyAlignment="1">
      <alignment horizontal="left" vertical="center"/>
    </xf>
    <xf numFmtId="0" fontId="15" fillId="15" borderId="1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20" fillId="16" borderId="0" xfId="0" applyFont="1" applyFill="1" applyAlignment="1">
      <alignment horizontal="left" wrapText="1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</cellXfs>
  <cellStyles count="4">
    <cellStyle name="Normal" xfId="0" builtinId="0"/>
    <cellStyle name="Normal_Sayfa1" xfId="1" xr:uid="{00000000-0005-0000-0000-000001000000}"/>
    <cellStyle name="Virgül" xfId="2" builtinId="3"/>
    <cellStyle name="Yüzde" xfId="3" builtinId="5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3181350</xdr:colOff>
      <xdr:row>4</xdr:row>
      <xdr:rowOff>361950</xdr:rowOff>
    </xdr:from>
    <xdr:to>
      <xdr:col>0</xdr:col>
      <xdr:colOff>5581649</xdr:colOff>
      <xdr:row>6</xdr:row>
      <xdr:rowOff>28575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AA477487-260F-4239-9C76-9D012596F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581150"/>
          <a:ext cx="2400299" cy="2066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tabSelected="1" zoomScaleNormal="100" workbookViewId="0">
      <selection activeCell="H6" sqref="H6"/>
    </sheetView>
  </sheetViews>
  <sheetFormatPr defaultRowHeight="15" x14ac:dyDescent="0.25"/>
  <cols>
    <col min="1" max="1" width="109.5703125" customWidth="1"/>
    <col min="3" max="3" width="32.42578125" customWidth="1"/>
    <col min="4" max="4" width="1.5703125" customWidth="1"/>
  </cols>
  <sheetData>
    <row r="1" spans="1:14" x14ac:dyDescent="0.25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7" customHeight="1" x14ac:dyDescent="0.25">
      <c r="A2" s="107" t="s">
        <v>45</v>
      </c>
      <c r="B2" s="107"/>
      <c r="C2" s="107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27" customHeight="1" x14ac:dyDescent="0.25">
      <c r="A3" s="107" t="s">
        <v>53</v>
      </c>
      <c r="B3" s="107"/>
      <c r="C3" s="107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27" customHeight="1" x14ac:dyDescent="0.25">
      <c r="A4" s="107" t="s">
        <v>46</v>
      </c>
      <c r="B4" s="107"/>
      <c r="C4" s="107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ht="34.5" x14ac:dyDescent="0.25">
      <c r="A5" s="47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4.5" customHeight="1" x14ac:dyDescent="0.25">
      <c r="A6" s="108"/>
      <c r="B6" s="108"/>
      <c r="C6" s="108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x14ac:dyDescent="0.25"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x14ac:dyDescent="0.25">
      <c r="A8" s="48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 ht="34.5" x14ac:dyDescent="0.25">
      <c r="A9" s="105" t="s">
        <v>125</v>
      </c>
      <c r="B9" s="105"/>
      <c r="C9" s="105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 ht="34.5" x14ac:dyDescent="0.25">
      <c r="A10" s="105" t="s">
        <v>47</v>
      </c>
      <c r="B10" s="105"/>
      <c r="C10" s="10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pans="1:14" ht="20.25" x14ac:dyDescent="0.25">
      <c r="A11" s="106" t="s">
        <v>126</v>
      </c>
      <c r="B11" s="106"/>
      <c r="C11" s="10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4" x14ac:dyDescent="0.2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1:14" x14ac:dyDescent="0.2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</row>
    <row r="14" spans="1:14" x14ac:dyDescent="0.2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</row>
    <row r="15" spans="1:14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</row>
    <row r="16" spans="1:14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7" spans="1:14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4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</row>
    <row r="19" spans="1:14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pans="1:14" x14ac:dyDescent="0.2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pans="1:14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  <row r="22" spans="1:14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  <row r="23" spans="1:14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</row>
    <row r="24" spans="1:14" x14ac:dyDescent="0.2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1:14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</row>
    <row r="26" spans="1:14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</row>
    <row r="27" spans="1:14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</row>
    <row r="28" spans="1:14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1:14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1:14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14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</sheetData>
  <mergeCells count="7">
    <mergeCell ref="A10:C10"/>
    <mergeCell ref="A11:C11"/>
    <mergeCell ref="A2:C2"/>
    <mergeCell ref="A3:C3"/>
    <mergeCell ref="A4:C4"/>
    <mergeCell ref="A6:C6"/>
    <mergeCell ref="A9:C9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202"/>
  <sheetViews>
    <sheetView zoomScale="70" zoomScaleNormal="70" zoomScaleSheetLayoutView="70" workbookViewId="0">
      <pane xSplit="8" ySplit="1" topLeftCell="I47" activePane="bottomRight" state="frozen"/>
      <selection pane="topRight" activeCell="I1" sqref="I1"/>
      <selection pane="bottomLeft" activeCell="A4" sqref="A4"/>
      <selection pane="bottomRight" activeCell="G80" sqref="G80"/>
    </sheetView>
  </sheetViews>
  <sheetFormatPr defaultRowHeight="15.75" x14ac:dyDescent="0.25"/>
  <cols>
    <col min="1" max="1" width="9.140625" style="99"/>
    <col min="2" max="2" width="27.28515625" style="4" customWidth="1"/>
    <col min="3" max="3" width="58.5703125" style="92" customWidth="1"/>
    <col min="4" max="4" width="32.28515625" style="4" customWidth="1"/>
    <col min="5" max="5" width="54.85546875" style="5" customWidth="1"/>
    <col min="6" max="6" width="18.5703125" style="4" customWidth="1"/>
    <col min="7" max="7" width="33.85546875" customWidth="1"/>
    <col min="8" max="8" width="29.7109375" customWidth="1"/>
    <col min="9" max="9" width="28.28515625" customWidth="1"/>
    <col min="13" max="13" width="17.140625" customWidth="1"/>
    <col min="14" max="14" width="15" customWidth="1"/>
    <col min="15" max="15" width="15.85546875" customWidth="1"/>
  </cols>
  <sheetData>
    <row r="1" spans="1:10" ht="86.25" customHeight="1" thickBot="1" x14ac:dyDescent="0.3">
      <c r="A1" s="93" t="s">
        <v>0</v>
      </c>
      <c r="B1" s="71" t="s">
        <v>36</v>
      </c>
      <c r="C1" s="88" t="s">
        <v>1</v>
      </c>
      <c r="D1" s="71" t="s">
        <v>2</v>
      </c>
      <c r="E1" s="71" t="s">
        <v>18</v>
      </c>
      <c r="F1" s="72" t="s">
        <v>3</v>
      </c>
      <c r="G1" s="72" t="s">
        <v>4</v>
      </c>
      <c r="H1" s="72" t="s">
        <v>128</v>
      </c>
      <c r="I1" s="72" t="s">
        <v>129</v>
      </c>
    </row>
    <row r="2" spans="1:10" ht="39.950000000000003" customHeight="1" thickBot="1" x14ac:dyDescent="0.3">
      <c r="A2" s="132"/>
      <c r="B2" s="133"/>
      <c r="C2" s="133"/>
      <c r="D2" s="133"/>
      <c r="E2" s="133"/>
      <c r="F2" s="133"/>
      <c r="G2" s="133"/>
      <c r="H2" s="133"/>
      <c r="I2" s="134"/>
    </row>
    <row r="3" spans="1:10" ht="35.1" customHeight="1" x14ac:dyDescent="0.25">
      <c r="A3" s="135" t="s">
        <v>80</v>
      </c>
      <c r="B3" s="136"/>
      <c r="C3" s="136"/>
      <c r="D3" s="136"/>
      <c r="E3" s="136"/>
      <c r="F3" s="136"/>
      <c r="G3" s="136"/>
      <c r="H3" s="136"/>
      <c r="I3" s="137"/>
    </row>
    <row r="4" spans="1:10" ht="35.1" customHeight="1" x14ac:dyDescent="0.25">
      <c r="A4" s="109" t="s">
        <v>19</v>
      </c>
      <c r="B4" s="110"/>
      <c r="C4" s="110"/>
      <c r="D4" s="110"/>
      <c r="E4" s="110"/>
      <c r="F4" s="110"/>
      <c r="G4" s="110"/>
      <c r="H4" s="110"/>
      <c r="I4" s="111"/>
    </row>
    <row r="5" spans="1:10" ht="35.1" customHeight="1" x14ac:dyDescent="0.25">
      <c r="A5" s="141" t="s">
        <v>154</v>
      </c>
      <c r="B5" s="142"/>
      <c r="C5" s="142"/>
      <c r="D5" s="142"/>
      <c r="E5" s="142"/>
      <c r="F5" s="142"/>
      <c r="G5" s="142"/>
      <c r="H5" s="142"/>
      <c r="I5" s="143"/>
    </row>
    <row r="6" spans="1:10" ht="35.1" customHeight="1" x14ac:dyDescent="0.25">
      <c r="A6" s="138" t="s">
        <v>152</v>
      </c>
      <c r="B6" s="139"/>
      <c r="C6" s="139"/>
      <c r="D6" s="139"/>
      <c r="E6" s="139"/>
      <c r="F6" s="139"/>
      <c r="G6" s="139"/>
      <c r="H6" s="139"/>
      <c r="I6" s="140"/>
    </row>
    <row r="7" spans="1:10" ht="35.1" customHeight="1" x14ac:dyDescent="0.25">
      <c r="A7" s="94">
        <v>1</v>
      </c>
      <c r="B7" s="52" t="s">
        <v>52</v>
      </c>
      <c r="C7" s="53" t="s">
        <v>63</v>
      </c>
      <c r="D7" s="54" t="s">
        <v>20</v>
      </c>
      <c r="E7" s="53" t="s">
        <v>21</v>
      </c>
      <c r="F7" s="55" t="s">
        <v>127</v>
      </c>
      <c r="G7" s="69">
        <v>8465515014</v>
      </c>
      <c r="H7" s="56">
        <v>2418400136</v>
      </c>
      <c r="I7" s="73">
        <v>180000000</v>
      </c>
    </row>
    <row r="8" spans="1:10" s="49" customFormat="1" ht="35.1" customHeight="1" x14ac:dyDescent="0.25">
      <c r="A8" s="94">
        <v>2</v>
      </c>
      <c r="B8" s="52" t="s">
        <v>78</v>
      </c>
      <c r="C8" s="53" t="s">
        <v>84</v>
      </c>
      <c r="D8" s="54" t="s">
        <v>20</v>
      </c>
      <c r="E8" s="53" t="s">
        <v>130</v>
      </c>
      <c r="F8" s="55" t="s">
        <v>85</v>
      </c>
      <c r="G8" s="69">
        <v>339504504</v>
      </c>
      <c r="H8" s="56">
        <v>279504504</v>
      </c>
      <c r="I8" s="73">
        <v>0</v>
      </c>
      <c r="J8" s="50"/>
    </row>
    <row r="9" spans="1:10" ht="35.1" customHeight="1" x14ac:dyDescent="0.25">
      <c r="A9" s="144" t="s">
        <v>79</v>
      </c>
      <c r="B9" s="145"/>
      <c r="C9" s="145"/>
      <c r="D9" s="145"/>
      <c r="E9" s="145"/>
      <c r="F9" s="146"/>
      <c r="G9" s="77">
        <f>SUM(G7:G8)</f>
        <v>8805019518</v>
      </c>
      <c r="H9" s="77">
        <f t="shared" ref="H9:I9" si="0">SUM(H7:H8)</f>
        <v>2697904640</v>
      </c>
      <c r="I9" s="77">
        <f t="shared" si="0"/>
        <v>180000000</v>
      </c>
      <c r="J9" s="49"/>
    </row>
    <row r="10" spans="1:10" ht="35.1" customHeight="1" x14ac:dyDescent="0.25">
      <c r="A10" s="150" t="s">
        <v>86</v>
      </c>
      <c r="B10" s="151"/>
      <c r="C10" s="151"/>
      <c r="D10" s="151"/>
      <c r="E10" s="151"/>
      <c r="F10" s="151"/>
      <c r="G10" s="151"/>
      <c r="H10" s="151"/>
      <c r="I10" s="152"/>
      <c r="J10" s="49"/>
    </row>
    <row r="11" spans="1:10" ht="35.1" customHeight="1" x14ac:dyDescent="0.25">
      <c r="A11" s="109" t="s">
        <v>87</v>
      </c>
      <c r="B11" s="110"/>
      <c r="C11" s="110"/>
      <c r="D11" s="110"/>
      <c r="E11" s="110"/>
      <c r="F11" s="110"/>
      <c r="G11" s="110"/>
      <c r="H11" s="110"/>
      <c r="I11" s="111"/>
      <c r="J11" s="49"/>
    </row>
    <row r="12" spans="1:10" ht="35.1" customHeight="1" x14ac:dyDescent="0.25">
      <c r="A12" s="141" t="s">
        <v>155</v>
      </c>
      <c r="B12" s="142"/>
      <c r="C12" s="142"/>
      <c r="D12" s="142"/>
      <c r="E12" s="142"/>
      <c r="F12" s="142"/>
      <c r="G12" s="142"/>
      <c r="H12" s="142"/>
      <c r="I12" s="143"/>
      <c r="J12" s="49"/>
    </row>
    <row r="13" spans="1:10" ht="35.1" customHeight="1" x14ac:dyDescent="0.25">
      <c r="A13" s="138" t="s">
        <v>153</v>
      </c>
      <c r="B13" s="139"/>
      <c r="C13" s="139"/>
      <c r="D13" s="139"/>
      <c r="E13" s="139"/>
      <c r="F13" s="139"/>
      <c r="G13" s="139"/>
      <c r="H13" s="139"/>
      <c r="I13" s="140"/>
      <c r="J13" s="49"/>
    </row>
    <row r="14" spans="1:10" ht="35.1" customHeight="1" x14ac:dyDescent="0.25">
      <c r="A14" s="85">
        <v>3</v>
      </c>
      <c r="B14" s="57" t="s">
        <v>90</v>
      </c>
      <c r="C14" s="53" t="s">
        <v>88</v>
      </c>
      <c r="D14" s="54" t="s">
        <v>20</v>
      </c>
      <c r="E14" s="53" t="s">
        <v>131</v>
      </c>
      <c r="F14" s="86" t="s">
        <v>132</v>
      </c>
      <c r="G14" s="56">
        <v>1000000</v>
      </c>
      <c r="H14" s="56">
        <v>0</v>
      </c>
      <c r="I14" s="74">
        <v>1000</v>
      </c>
      <c r="J14" s="49"/>
    </row>
    <row r="15" spans="1:10" s="49" customFormat="1" ht="47.25" customHeight="1" x14ac:dyDescent="0.25">
      <c r="A15" s="95"/>
      <c r="B15" s="145" t="s">
        <v>5</v>
      </c>
      <c r="C15" s="145"/>
      <c r="D15" s="145"/>
      <c r="E15" s="145"/>
      <c r="F15" s="146"/>
      <c r="G15" s="77">
        <f>SUM(G14:G14)</f>
        <v>1000000</v>
      </c>
      <c r="H15" s="77">
        <f t="shared" ref="H15:I15" si="1">SUM(H14:H14)</f>
        <v>0</v>
      </c>
      <c r="I15" s="77">
        <f t="shared" si="1"/>
        <v>1000</v>
      </c>
    </row>
    <row r="16" spans="1:10" s="49" customFormat="1" ht="47.25" customHeight="1" x14ac:dyDescent="0.25">
      <c r="A16" s="144" t="s">
        <v>123</v>
      </c>
      <c r="B16" s="145"/>
      <c r="C16" s="145"/>
      <c r="D16" s="145"/>
      <c r="E16" s="145"/>
      <c r="F16" s="146"/>
      <c r="G16" s="77">
        <f>SUM(G15:G15)</f>
        <v>1000000</v>
      </c>
      <c r="H16" s="77">
        <f t="shared" ref="H16:I16" si="2">SUM(H15:H15)</f>
        <v>0</v>
      </c>
      <c r="I16" s="77">
        <f t="shared" si="2"/>
        <v>1000</v>
      </c>
    </row>
    <row r="17" spans="1:9" ht="35.1" customHeight="1" x14ac:dyDescent="0.25">
      <c r="A17" s="147" t="s">
        <v>42</v>
      </c>
      <c r="B17" s="148"/>
      <c r="C17" s="148"/>
      <c r="D17" s="148"/>
      <c r="E17" s="148"/>
      <c r="F17" s="148"/>
      <c r="G17" s="148"/>
      <c r="H17" s="148"/>
      <c r="I17" s="149"/>
    </row>
    <row r="18" spans="1:9" ht="35.1" customHeight="1" x14ac:dyDescent="0.25">
      <c r="A18" s="129" t="s">
        <v>64</v>
      </c>
      <c r="B18" s="130"/>
      <c r="C18" s="130"/>
      <c r="D18" s="130"/>
      <c r="E18" s="130"/>
      <c r="F18" s="130"/>
      <c r="G18" s="130"/>
      <c r="H18" s="130"/>
      <c r="I18" s="131"/>
    </row>
    <row r="19" spans="1:9" ht="35.1" customHeight="1" x14ac:dyDescent="0.25">
      <c r="A19" s="112" t="s">
        <v>154</v>
      </c>
      <c r="B19" s="113"/>
      <c r="C19" s="113"/>
      <c r="D19" s="113"/>
      <c r="E19" s="113"/>
      <c r="F19" s="113"/>
      <c r="G19" s="113"/>
      <c r="H19" s="113"/>
      <c r="I19" s="114"/>
    </row>
    <row r="20" spans="1:9" ht="35.1" customHeight="1" x14ac:dyDescent="0.25">
      <c r="A20" s="121" t="s">
        <v>152</v>
      </c>
      <c r="B20" s="122"/>
      <c r="C20" s="122"/>
      <c r="D20" s="122"/>
      <c r="E20" s="122"/>
      <c r="F20" s="122"/>
      <c r="G20" s="122"/>
      <c r="H20" s="122"/>
      <c r="I20" s="123"/>
    </row>
    <row r="21" spans="1:9" s="79" customFormat="1" ht="35.1" customHeight="1" x14ac:dyDescent="0.25">
      <c r="A21" s="94">
        <v>4</v>
      </c>
      <c r="B21" s="57" t="s">
        <v>108</v>
      </c>
      <c r="C21" s="53" t="s">
        <v>139</v>
      </c>
      <c r="D21" s="54" t="s">
        <v>20</v>
      </c>
      <c r="E21" s="53" t="s">
        <v>107</v>
      </c>
      <c r="F21" s="55" t="s">
        <v>136</v>
      </c>
      <c r="G21" s="56">
        <v>2153988660</v>
      </c>
      <c r="H21" s="56">
        <v>37145487</v>
      </c>
      <c r="I21" s="74">
        <v>10000</v>
      </c>
    </row>
    <row r="22" spans="1:9" s="79" customFormat="1" ht="35.1" customHeight="1" x14ac:dyDescent="0.25">
      <c r="A22" s="94">
        <v>5</v>
      </c>
      <c r="B22" s="57" t="s">
        <v>116</v>
      </c>
      <c r="C22" s="53" t="s">
        <v>145</v>
      </c>
      <c r="D22" s="54" t="s">
        <v>20</v>
      </c>
      <c r="E22" s="53" t="s">
        <v>115</v>
      </c>
      <c r="F22" s="55" t="s">
        <v>146</v>
      </c>
      <c r="G22" s="56">
        <v>465280110</v>
      </c>
      <c r="H22" s="56">
        <v>149572648</v>
      </c>
      <c r="I22" s="74">
        <v>10000</v>
      </c>
    </row>
    <row r="23" spans="1:9" s="79" customFormat="1" ht="35.1" customHeight="1" x14ac:dyDescent="0.25">
      <c r="A23" s="94">
        <v>6</v>
      </c>
      <c r="B23" s="57" t="s">
        <v>114</v>
      </c>
      <c r="C23" s="53" t="s">
        <v>144</v>
      </c>
      <c r="D23" s="54" t="s">
        <v>102</v>
      </c>
      <c r="E23" s="53" t="s">
        <v>113</v>
      </c>
      <c r="F23" s="55" t="s">
        <v>143</v>
      </c>
      <c r="G23" s="56">
        <v>742906600</v>
      </c>
      <c r="H23" s="56">
        <v>190555979</v>
      </c>
      <c r="I23" s="74">
        <v>118000000</v>
      </c>
    </row>
    <row r="24" spans="1:9" s="5" customFormat="1" ht="35.1" customHeight="1" x14ac:dyDescent="0.25">
      <c r="A24" s="94">
        <v>7</v>
      </c>
      <c r="B24" s="57" t="s">
        <v>109</v>
      </c>
      <c r="C24" s="53" t="s">
        <v>140</v>
      </c>
      <c r="D24" s="54" t="s">
        <v>31</v>
      </c>
      <c r="E24" s="53" t="s">
        <v>101</v>
      </c>
      <c r="F24" s="55" t="s">
        <v>141</v>
      </c>
      <c r="G24" s="56">
        <v>1834853414</v>
      </c>
      <c r="H24" s="56">
        <v>634327112</v>
      </c>
      <c r="I24" s="74">
        <v>200000000</v>
      </c>
    </row>
    <row r="25" spans="1:9" s="79" customFormat="1" ht="35.1" customHeight="1" x14ac:dyDescent="0.25">
      <c r="A25" s="94">
        <v>8</v>
      </c>
      <c r="B25" s="57" t="s">
        <v>98</v>
      </c>
      <c r="C25" s="53" t="s">
        <v>147</v>
      </c>
      <c r="D25" s="54" t="s">
        <v>20</v>
      </c>
      <c r="E25" s="53" t="s">
        <v>97</v>
      </c>
      <c r="F25" s="55" t="s">
        <v>136</v>
      </c>
      <c r="G25" s="56">
        <v>648040440</v>
      </c>
      <c r="H25" s="56">
        <v>85421241</v>
      </c>
      <c r="I25" s="74">
        <v>200000000</v>
      </c>
    </row>
    <row r="26" spans="1:9" s="5" customFormat="1" ht="35.1" customHeight="1" x14ac:dyDescent="0.25">
      <c r="A26" s="94">
        <v>9</v>
      </c>
      <c r="B26" s="57" t="s">
        <v>106</v>
      </c>
      <c r="C26" s="53" t="s">
        <v>138</v>
      </c>
      <c r="D26" s="54" t="s">
        <v>34</v>
      </c>
      <c r="E26" s="53" t="s">
        <v>105</v>
      </c>
      <c r="F26" s="55" t="s">
        <v>136</v>
      </c>
      <c r="G26" s="56">
        <v>836003537</v>
      </c>
      <c r="H26" s="56">
        <v>324524339</v>
      </c>
      <c r="I26" s="74">
        <v>75000000</v>
      </c>
    </row>
    <row r="27" spans="1:9" s="5" customFormat="1" ht="35.1" customHeight="1" x14ac:dyDescent="0.25">
      <c r="A27" s="94">
        <v>10</v>
      </c>
      <c r="B27" s="57" t="s">
        <v>91</v>
      </c>
      <c r="C27" s="53" t="s">
        <v>133</v>
      </c>
      <c r="D27" s="54" t="s">
        <v>92</v>
      </c>
      <c r="E27" s="53" t="s">
        <v>95</v>
      </c>
      <c r="F27" s="55" t="s">
        <v>134</v>
      </c>
      <c r="G27" s="56">
        <v>1880015611</v>
      </c>
      <c r="H27" s="56">
        <v>395844636</v>
      </c>
      <c r="I27" s="74">
        <v>40000000</v>
      </c>
    </row>
    <row r="28" spans="1:9" s="5" customFormat="1" ht="35.1" customHeight="1" x14ac:dyDescent="0.25">
      <c r="A28" s="94">
        <v>11</v>
      </c>
      <c r="B28" s="57" t="s">
        <v>93</v>
      </c>
      <c r="C28" s="53" t="s">
        <v>135</v>
      </c>
      <c r="D28" s="54" t="s">
        <v>94</v>
      </c>
      <c r="E28" s="53" t="s">
        <v>96</v>
      </c>
      <c r="F28" s="55" t="s">
        <v>136</v>
      </c>
      <c r="G28" s="56">
        <v>554736698</v>
      </c>
      <c r="H28" s="56">
        <v>91777872</v>
      </c>
      <c r="I28" s="74">
        <v>140000000</v>
      </c>
    </row>
    <row r="29" spans="1:9" s="5" customFormat="1" ht="35.1" customHeight="1" x14ac:dyDescent="0.25">
      <c r="A29" s="94">
        <v>12</v>
      </c>
      <c r="B29" s="57" t="s">
        <v>99</v>
      </c>
      <c r="C29" s="53" t="s">
        <v>100</v>
      </c>
      <c r="D29" s="54" t="s">
        <v>92</v>
      </c>
      <c r="E29" s="53" t="s">
        <v>101</v>
      </c>
      <c r="F29" s="55" t="s">
        <v>136</v>
      </c>
      <c r="G29" s="56">
        <v>1748115677</v>
      </c>
      <c r="H29" s="56">
        <v>721430914</v>
      </c>
      <c r="I29" s="74">
        <v>200000000</v>
      </c>
    </row>
    <row r="30" spans="1:9" s="5" customFormat="1" ht="35.1" customHeight="1" x14ac:dyDescent="0.25">
      <c r="A30" s="94">
        <v>13</v>
      </c>
      <c r="B30" s="57" t="s">
        <v>104</v>
      </c>
      <c r="C30" s="53" t="s">
        <v>137</v>
      </c>
      <c r="D30" s="54" t="s">
        <v>102</v>
      </c>
      <c r="E30" s="53" t="s">
        <v>103</v>
      </c>
      <c r="F30" s="55" t="s">
        <v>136</v>
      </c>
      <c r="G30" s="56">
        <v>1610841074</v>
      </c>
      <c r="H30" s="56">
        <v>50422844</v>
      </c>
      <c r="I30" s="74">
        <v>80000000</v>
      </c>
    </row>
    <row r="31" spans="1:9" s="79" customFormat="1" ht="35.1" customHeight="1" x14ac:dyDescent="0.25">
      <c r="A31" s="94">
        <v>14</v>
      </c>
      <c r="B31" s="57" t="s">
        <v>110</v>
      </c>
      <c r="C31" s="53" t="s">
        <v>142</v>
      </c>
      <c r="D31" s="54" t="s">
        <v>20</v>
      </c>
      <c r="E31" s="53" t="s">
        <v>111</v>
      </c>
      <c r="F31" s="55" t="s">
        <v>143</v>
      </c>
      <c r="G31" s="56">
        <v>1354896608</v>
      </c>
      <c r="H31" s="56">
        <v>549814894</v>
      </c>
      <c r="I31" s="74">
        <v>103000000</v>
      </c>
    </row>
    <row r="32" spans="1:9" ht="35.1" customHeight="1" x14ac:dyDescent="0.25">
      <c r="A32" s="172" t="s">
        <v>13</v>
      </c>
      <c r="B32" s="173"/>
      <c r="C32" s="173"/>
      <c r="D32" s="173"/>
      <c r="E32" s="173"/>
      <c r="F32" s="174"/>
      <c r="G32" s="78">
        <f>SUM(G21:G31)</f>
        <v>13829678429</v>
      </c>
      <c r="H32" s="78">
        <f t="shared" ref="H32:I32" si="3">SUM(H21:H31)</f>
        <v>3230837966</v>
      </c>
      <c r="I32" s="78">
        <f t="shared" si="3"/>
        <v>1156020000</v>
      </c>
    </row>
    <row r="33" spans="1:9" ht="35.1" customHeight="1" x14ac:dyDescent="0.25">
      <c r="A33" s="160" t="s">
        <v>62</v>
      </c>
      <c r="B33" s="161"/>
      <c r="C33" s="161"/>
      <c r="D33" s="161"/>
      <c r="E33" s="161"/>
      <c r="F33" s="162"/>
      <c r="G33" s="21">
        <f>SUM(G21,G22,G25,G31)</f>
        <v>4622205818</v>
      </c>
      <c r="H33" s="21">
        <f t="shared" ref="H33:I33" si="4">SUM(H21,H22,H25,H31)</f>
        <v>821954270</v>
      </c>
      <c r="I33" s="21">
        <f t="shared" si="4"/>
        <v>303020000</v>
      </c>
    </row>
    <row r="34" spans="1:9" ht="38.1" customHeight="1" x14ac:dyDescent="0.25">
      <c r="A34" s="157" t="s">
        <v>37</v>
      </c>
      <c r="B34" s="158"/>
      <c r="C34" s="158"/>
      <c r="D34" s="158"/>
      <c r="E34" s="158"/>
      <c r="F34" s="158"/>
      <c r="G34" s="158"/>
      <c r="H34" s="158"/>
      <c r="I34" s="159"/>
    </row>
    <row r="35" spans="1:9" ht="38.1" customHeight="1" x14ac:dyDescent="0.25">
      <c r="A35" s="129" t="s">
        <v>39</v>
      </c>
      <c r="B35" s="130"/>
      <c r="C35" s="130"/>
      <c r="D35" s="130"/>
      <c r="E35" s="130"/>
      <c r="F35" s="130"/>
      <c r="G35" s="130"/>
      <c r="H35" s="130"/>
      <c r="I35" s="131"/>
    </row>
    <row r="36" spans="1:9" ht="38.1" customHeight="1" x14ac:dyDescent="0.25">
      <c r="A36" s="141" t="s">
        <v>156</v>
      </c>
      <c r="B36" s="142"/>
      <c r="C36" s="142"/>
      <c r="D36" s="142"/>
      <c r="E36" s="142"/>
      <c r="F36" s="142"/>
      <c r="G36" s="142"/>
      <c r="H36" s="142"/>
      <c r="I36" s="143"/>
    </row>
    <row r="37" spans="1:9" ht="38.1" customHeight="1" x14ac:dyDescent="0.25">
      <c r="A37" s="121" t="s">
        <v>152</v>
      </c>
      <c r="B37" s="122"/>
      <c r="C37" s="122"/>
      <c r="D37" s="122"/>
      <c r="E37" s="122"/>
      <c r="F37" s="122"/>
      <c r="G37" s="122"/>
      <c r="H37" s="122"/>
      <c r="I37" s="123"/>
    </row>
    <row r="38" spans="1:9" s="49" customFormat="1" ht="38.1" customHeight="1" x14ac:dyDescent="0.25">
      <c r="A38" s="96">
        <v>15</v>
      </c>
      <c r="B38" s="58" t="s">
        <v>73</v>
      </c>
      <c r="C38" s="89" t="s">
        <v>81</v>
      </c>
      <c r="D38" s="54" t="s">
        <v>20</v>
      </c>
      <c r="E38" s="62" t="s">
        <v>65</v>
      </c>
      <c r="F38" s="59" t="s">
        <v>112</v>
      </c>
      <c r="G38" s="60">
        <v>41723000</v>
      </c>
      <c r="H38" s="60">
        <v>1878000</v>
      </c>
      <c r="I38" s="75">
        <v>7845000</v>
      </c>
    </row>
    <row r="39" spans="1:9" ht="38.1" customHeight="1" x14ac:dyDescent="0.25">
      <c r="A39" s="126" t="s">
        <v>5</v>
      </c>
      <c r="B39" s="127"/>
      <c r="C39" s="127"/>
      <c r="D39" s="127"/>
      <c r="E39" s="127"/>
      <c r="F39" s="128"/>
      <c r="G39" s="78">
        <v>41723000</v>
      </c>
      <c r="H39" s="78">
        <v>1878000</v>
      </c>
      <c r="I39" s="78">
        <v>7845000</v>
      </c>
    </row>
    <row r="40" spans="1:9" ht="38.1" customHeight="1" x14ac:dyDescent="0.25">
      <c r="A40" s="166" t="s">
        <v>24</v>
      </c>
      <c r="B40" s="167"/>
      <c r="C40" s="167"/>
      <c r="D40" s="167"/>
      <c r="E40" s="167"/>
      <c r="F40" s="168"/>
      <c r="G40" s="20">
        <f>SUM(G38)</f>
        <v>41723000</v>
      </c>
      <c r="H40" s="20">
        <f t="shared" ref="H40:I40" si="5">SUM(H38)</f>
        <v>1878000</v>
      </c>
      <c r="I40" s="20">
        <f t="shared" si="5"/>
        <v>7845000</v>
      </c>
    </row>
    <row r="41" spans="1:9" ht="62.25" customHeight="1" x14ac:dyDescent="0.3">
      <c r="A41" s="163" t="s">
        <v>38</v>
      </c>
      <c r="B41" s="164"/>
      <c r="C41" s="164"/>
      <c r="D41" s="164"/>
      <c r="E41" s="164"/>
      <c r="F41" s="164"/>
      <c r="G41" s="164"/>
      <c r="H41" s="164"/>
      <c r="I41" s="165"/>
    </row>
    <row r="42" spans="1:9" ht="38.1" customHeight="1" x14ac:dyDescent="0.25">
      <c r="A42" s="129" t="s">
        <v>35</v>
      </c>
      <c r="B42" s="130"/>
      <c r="C42" s="130"/>
      <c r="D42" s="130"/>
      <c r="E42" s="130"/>
      <c r="F42" s="130"/>
      <c r="G42" s="130"/>
      <c r="H42" s="130"/>
      <c r="I42" s="131"/>
    </row>
    <row r="43" spans="1:9" ht="38.1" customHeight="1" x14ac:dyDescent="0.25">
      <c r="A43" s="112" t="s">
        <v>157</v>
      </c>
      <c r="B43" s="113"/>
      <c r="C43" s="113"/>
      <c r="D43" s="113"/>
      <c r="E43" s="113"/>
      <c r="F43" s="113"/>
      <c r="G43" s="113"/>
      <c r="H43" s="113"/>
      <c r="I43" s="114"/>
    </row>
    <row r="44" spans="1:9" ht="38.1" customHeight="1" x14ac:dyDescent="0.25">
      <c r="A44" s="121" t="s">
        <v>158</v>
      </c>
      <c r="B44" s="122"/>
      <c r="C44" s="122"/>
      <c r="D44" s="122"/>
      <c r="E44" s="122"/>
      <c r="F44" s="122"/>
      <c r="G44" s="122"/>
      <c r="H44" s="122"/>
      <c r="I44" s="123"/>
    </row>
    <row r="45" spans="1:9" s="79" customFormat="1" ht="38.1" customHeight="1" x14ac:dyDescent="0.25">
      <c r="A45" s="96">
        <v>16</v>
      </c>
      <c r="B45" s="58" t="s">
        <v>117</v>
      </c>
      <c r="C45" s="61" t="s">
        <v>54</v>
      </c>
      <c r="D45" s="54" t="s">
        <v>20</v>
      </c>
      <c r="E45" s="61" t="s">
        <v>22</v>
      </c>
      <c r="F45" s="59" t="s">
        <v>89</v>
      </c>
      <c r="G45" s="60">
        <v>500000</v>
      </c>
      <c r="H45" s="60">
        <v>0</v>
      </c>
      <c r="I45" s="75">
        <v>500000</v>
      </c>
    </row>
    <row r="46" spans="1:9" s="31" customFormat="1" ht="38.1" customHeight="1" x14ac:dyDescent="0.3">
      <c r="A46" s="141" t="s">
        <v>159</v>
      </c>
      <c r="B46" s="142"/>
      <c r="C46" s="142"/>
      <c r="D46" s="142"/>
      <c r="E46" s="142"/>
      <c r="F46" s="142"/>
      <c r="G46" s="142"/>
      <c r="H46" s="142"/>
      <c r="I46" s="143"/>
    </row>
    <row r="47" spans="1:9" s="5" customFormat="1" ht="38.1" customHeight="1" x14ac:dyDescent="0.25">
      <c r="A47" s="121" t="s">
        <v>158</v>
      </c>
      <c r="B47" s="122"/>
      <c r="C47" s="122"/>
      <c r="D47" s="122"/>
      <c r="E47" s="122"/>
      <c r="F47" s="122"/>
      <c r="G47" s="122"/>
      <c r="H47" s="122"/>
      <c r="I47" s="123"/>
    </row>
    <row r="48" spans="1:9" s="5" customFormat="1" ht="38.1" customHeight="1" x14ac:dyDescent="0.25">
      <c r="A48" s="102">
        <v>17</v>
      </c>
      <c r="B48" s="58" t="s">
        <v>48</v>
      </c>
      <c r="C48" s="61" t="s">
        <v>148</v>
      </c>
      <c r="D48" s="59" t="s">
        <v>20</v>
      </c>
      <c r="E48" s="62" t="s">
        <v>32</v>
      </c>
      <c r="F48" s="59" t="s">
        <v>72</v>
      </c>
      <c r="G48" s="60">
        <v>44000000</v>
      </c>
      <c r="H48" s="60">
        <v>19000000</v>
      </c>
      <c r="I48" s="75">
        <v>20000000</v>
      </c>
    </row>
    <row r="49" spans="1:9" s="5" customFormat="1" ht="38.1" customHeight="1" x14ac:dyDescent="0.25">
      <c r="A49" s="169" t="s">
        <v>152</v>
      </c>
      <c r="B49" s="170"/>
      <c r="C49" s="170"/>
      <c r="D49" s="170"/>
      <c r="E49" s="170"/>
      <c r="F49" s="170"/>
      <c r="G49" s="170"/>
      <c r="H49" s="170"/>
      <c r="I49" s="171"/>
    </row>
    <row r="50" spans="1:9" s="5" customFormat="1" ht="38.1" customHeight="1" x14ac:dyDescent="0.25">
      <c r="A50" s="103">
        <v>18</v>
      </c>
      <c r="B50" s="85" t="s">
        <v>66</v>
      </c>
      <c r="C50" s="87" t="s">
        <v>67</v>
      </c>
      <c r="D50" s="59" t="s">
        <v>20</v>
      </c>
      <c r="E50" s="87" t="s">
        <v>68</v>
      </c>
      <c r="F50" s="59" t="s">
        <v>118</v>
      </c>
      <c r="G50" s="60">
        <v>260000000</v>
      </c>
      <c r="H50" s="60">
        <v>50000000</v>
      </c>
      <c r="I50" s="75">
        <v>85000000</v>
      </c>
    </row>
    <row r="51" spans="1:9" s="5" customFormat="1" ht="38.1" customHeight="1" x14ac:dyDescent="0.25">
      <c r="A51" s="103">
        <v>19</v>
      </c>
      <c r="B51" s="85" t="s">
        <v>66</v>
      </c>
      <c r="C51" s="104" t="s">
        <v>82</v>
      </c>
      <c r="D51" s="59" t="s">
        <v>20</v>
      </c>
      <c r="E51" s="87" t="s">
        <v>68</v>
      </c>
      <c r="F51" s="59" t="s">
        <v>118</v>
      </c>
      <c r="G51" s="60">
        <v>260000000</v>
      </c>
      <c r="H51" s="60">
        <v>50000000</v>
      </c>
      <c r="I51" s="75">
        <v>85000000</v>
      </c>
    </row>
    <row r="52" spans="1:9" s="31" customFormat="1" ht="38.1" customHeight="1" x14ac:dyDescent="0.3">
      <c r="A52" s="141" t="s">
        <v>156</v>
      </c>
      <c r="B52" s="142"/>
      <c r="C52" s="142"/>
      <c r="D52" s="142"/>
      <c r="E52" s="142"/>
      <c r="F52" s="142"/>
      <c r="G52" s="142"/>
      <c r="H52" s="142"/>
      <c r="I52" s="143"/>
    </row>
    <row r="53" spans="1:9" s="5" customFormat="1" ht="38.1" customHeight="1" x14ac:dyDescent="0.25">
      <c r="A53" s="121" t="s">
        <v>158</v>
      </c>
      <c r="B53" s="122"/>
      <c r="C53" s="122"/>
      <c r="D53" s="122"/>
      <c r="E53" s="122"/>
      <c r="F53" s="122"/>
      <c r="G53" s="122"/>
      <c r="H53" s="175"/>
      <c r="I53" s="176"/>
    </row>
    <row r="54" spans="1:9" s="5" customFormat="1" ht="38.1" customHeight="1" x14ac:dyDescent="0.25">
      <c r="A54" s="96">
        <v>20</v>
      </c>
      <c r="B54" s="58" t="s">
        <v>119</v>
      </c>
      <c r="C54" s="61" t="s">
        <v>56</v>
      </c>
      <c r="D54" s="59" t="s">
        <v>20</v>
      </c>
      <c r="E54" s="62" t="s">
        <v>33</v>
      </c>
      <c r="F54" s="59" t="s">
        <v>149</v>
      </c>
      <c r="G54" s="60">
        <v>20000000</v>
      </c>
      <c r="H54" s="60">
        <v>0</v>
      </c>
      <c r="I54" s="75">
        <v>20000000</v>
      </c>
    </row>
    <row r="55" spans="1:9" s="79" customFormat="1" ht="38.1" customHeight="1" x14ac:dyDescent="0.25">
      <c r="A55" s="96">
        <v>21</v>
      </c>
      <c r="B55" s="58" t="s">
        <v>120</v>
      </c>
      <c r="C55" s="61" t="s">
        <v>55</v>
      </c>
      <c r="D55" s="59" t="s">
        <v>20</v>
      </c>
      <c r="E55" s="62" t="s">
        <v>17</v>
      </c>
      <c r="F55" s="59" t="s">
        <v>149</v>
      </c>
      <c r="G55" s="60">
        <v>3000000</v>
      </c>
      <c r="H55" s="60">
        <v>0</v>
      </c>
      <c r="I55" s="75">
        <v>3000000</v>
      </c>
    </row>
    <row r="56" spans="1:9" ht="38.1" customHeight="1" x14ac:dyDescent="0.25">
      <c r="A56" s="166" t="s">
        <v>44</v>
      </c>
      <c r="B56" s="167"/>
      <c r="C56" s="167"/>
      <c r="D56" s="167"/>
      <c r="E56" s="167"/>
      <c r="F56" s="168"/>
      <c r="G56" s="20">
        <f>SUM(G45,G48,G50:G51,G54:G55)</f>
        <v>587500000</v>
      </c>
      <c r="H56" s="20">
        <f t="shared" ref="H56:I56" si="6">SUM(H45,H48,H50:H51,H54:H55)</f>
        <v>119000000</v>
      </c>
      <c r="I56" s="20">
        <f t="shared" si="6"/>
        <v>213500000</v>
      </c>
    </row>
    <row r="57" spans="1:9" ht="38.1" customHeight="1" x14ac:dyDescent="0.25">
      <c r="A57" s="157" t="s">
        <v>69</v>
      </c>
      <c r="B57" s="158"/>
      <c r="C57" s="158"/>
      <c r="D57" s="158"/>
      <c r="E57" s="158"/>
      <c r="F57" s="158"/>
      <c r="G57" s="158"/>
      <c r="H57" s="158"/>
      <c r="I57" s="159"/>
    </row>
    <row r="58" spans="1:9" ht="38.1" customHeight="1" x14ac:dyDescent="0.25">
      <c r="A58" s="129" t="s">
        <v>70</v>
      </c>
      <c r="B58" s="130"/>
      <c r="C58" s="130"/>
      <c r="D58" s="130"/>
      <c r="E58" s="130"/>
      <c r="F58" s="130"/>
      <c r="G58" s="130"/>
      <c r="H58" s="130"/>
      <c r="I58" s="131"/>
    </row>
    <row r="59" spans="1:9" ht="38.1" customHeight="1" x14ac:dyDescent="0.25">
      <c r="A59" s="112" t="s">
        <v>154</v>
      </c>
      <c r="B59" s="113"/>
      <c r="C59" s="113"/>
      <c r="D59" s="113"/>
      <c r="E59" s="113"/>
      <c r="F59" s="113"/>
      <c r="G59" s="113"/>
      <c r="H59" s="113"/>
      <c r="I59" s="114"/>
    </row>
    <row r="60" spans="1:9" ht="38.1" customHeight="1" x14ac:dyDescent="0.25">
      <c r="A60" s="121" t="s">
        <v>152</v>
      </c>
      <c r="B60" s="122"/>
      <c r="C60" s="122"/>
      <c r="D60" s="122"/>
      <c r="E60" s="122"/>
      <c r="F60" s="122"/>
      <c r="G60" s="122"/>
      <c r="H60" s="122"/>
      <c r="I60" s="123"/>
    </row>
    <row r="61" spans="1:9" ht="38.1" customHeight="1" x14ac:dyDescent="0.25">
      <c r="A61" s="97">
        <v>22</v>
      </c>
      <c r="B61" s="58"/>
      <c r="C61" s="62" t="s">
        <v>74</v>
      </c>
      <c r="D61" s="63" t="s">
        <v>20</v>
      </c>
      <c r="E61" s="64" t="s">
        <v>75</v>
      </c>
      <c r="F61" s="63" t="s">
        <v>150</v>
      </c>
      <c r="G61" s="65">
        <v>96499000</v>
      </c>
      <c r="H61" s="60">
        <v>65999000</v>
      </c>
      <c r="I61" s="76">
        <v>30500000</v>
      </c>
    </row>
    <row r="62" spans="1:9" ht="38.1" customHeight="1" x14ac:dyDescent="0.25">
      <c r="A62" s="124" t="s">
        <v>124</v>
      </c>
      <c r="B62" s="125"/>
      <c r="C62" s="125"/>
      <c r="D62" s="125"/>
      <c r="E62" s="125"/>
      <c r="F62" s="125"/>
      <c r="G62" s="70">
        <f>SUM(G61:G61)</f>
        <v>96499000</v>
      </c>
      <c r="H62" s="70">
        <f t="shared" ref="H62:I62" si="7">SUM(H61:H61)</f>
        <v>65999000</v>
      </c>
      <c r="I62" s="70">
        <f t="shared" si="7"/>
        <v>30500000</v>
      </c>
    </row>
    <row r="63" spans="1:9" ht="38.1" customHeight="1" x14ac:dyDescent="0.25">
      <c r="A63" s="157" t="s">
        <v>40</v>
      </c>
      <c r="B63" s="158"/>
      <c r="C63" s="158"/>
      <c r="D63" s="158"/>
      <c r="E63" s="158"/>
      <c r="F63" s="158"/>
      <c r="G63" s="158"/>
      <c r="H63" s="158"/>
      <c r="I63" s="159"/>
    </row>
    <row r="64" spans="1:9" ht="38.1" customHeight="1" x14ac:dyDescent="0.25">
      <c r="A64" s="129" t="s">
        <v>41</v>
      </c>
      <c r="B64" s="130"/>
      <c r="C64" s="130"/>
      <c r="D64" s="130"/>
      <c r="E64" s="130"/>
      <c r="F64" s="130"/>
      <c r="G64" s="130"/>
      <c r="H64" s="130"/>
      <c r="I64" s="131"/>
    </row>
    <row r="65" spans="1:9" ht="38.1" customHeight="1" x14ac:dyDescent="0.25">
      <c r="A65" s="112" t="s">
        <v>6</v>
      </c>
      <c r="B65" s="113"/>
      <c r="C65" s="113"/>
      <c r="D65" s="113"/>
      <c r="E65" s="113"/>
      <c r="F65" s="113"/>
      <c r="G65" s="113"/>
      <c r="H65" s="113"/>
      <c r="I65" s="114"/>
    </row>
    <row r="66" spans="1:9" ht="38.1" customHeight="1" x14ac:dyDescent="0.25">
      <c r="A66" s="121" t="s">
        <v>152</v>
      </c>
      <c r="B66" s="122"/>
      <c r="C66" s="122"/>
      <c r="D66" s="122"/>
      <c r="E66" s="122"/>
      <c r="F66" s="122"/>
      <c r="G66" s="122"/>
      <c r="H66" s="122"/>
      <c r="I66" s="123"/>
    </row>
    <row r="67" spans="1:9" s="49" customFormat="1" ht="38.1" customHeight="1" x14ac:dyDescent="0.25">
      <c r="A67" s="97">
        <v>23</v>
      </c>
      <c r="B67" s="58" t="s">
        <v>58</v>
      </c>
      <c r="C67" s="62" t="s">
        <v>57</v>
      </c>
      <c r="D67" s="63" t="s">
        <v>20</v>
      </c>
      <c r="E67" s="64" t="s">
        <v>121</v>
      </c>
      <c r="F67" s="63" t="s">
        <v>60</v>
      </c>
      <c r="G67" s="65">
        <v>794789830</v>
      </c>
      <c r="H67" s="60">
        <v>103931830</v>
      </c>
      <c r="I67" s="76">
        <v>209065000</v>
      </c>
    </row>
    <row r="68" spans="1:9" ht="38.1" customHeight="1" x14ac:dyDescent="0.25">
      <c r="A68" s="124" t="s">
        <v>15</v>
      </c>
      <c r="B68" s="125"/>
      <c r="C68" s="125"/>
      <c r="D68" s="125"/>
      <c r="E68" s="125"/>
      <c r="F68" s="125"/>
      <c r="G68" s="70">
        <f>SUM(G67)</f>
        <v>794789830</v>
      </c>
      <c r="H68" s="70">
        <f t="shared" ref="H68:I68" si="8">SUM(H67)</f>
        <v>103931830</v>
      </c>
      <c r="I68" s="70">
        <f t="shared" si="8"/>
        <v>209065000</v>
      </c>
    </row>
    <row r="69" spans="1:9" ht="38.1" customHeight="1" x14ac:dyDescent="0.3">
      <c r="A69" s="115" t="s">
        <v>59</v>
      </c>
      <c r="B69" s="116"/>
      <c r="C69" s="116"/>
      <c r="D69" s="116"/>
      <c r="E69" s="116"/>
      <c r="F69" s="116"/>
      <c r="G69" s="116"/>
      <c r="H69" s="116"/>
      <c r="I69" s="117"/>
    </row>
    <row r="70" spans="1:9" ht="35.1" customHeight="1" x14ac:dyDescent="0.25">
      <c r="A70" s="109" t="s">
        <v>76</v>
      </c>
      <c r="B70" s="110"/>
      <c r="C70" s="110"/>
      <c r="D70" s="110"/>
      <c r="E70" s="110"/>
      <c r="F70" s="110"/>
      <c r="G70" s="110"/>
      <c r="H70" s="110"/>
      <c r="I70" s="111"/>
    </row>
    <row r="71" spans="1:9" ht="35.1" customHeight="1" x14ac:dyDescent="0.25">
      <c r="A71" s="112" t="s">
        <v>154</v>
      </c>
      <c r="B71" s="113"/>
      <c r="C71" s="113"/>
      <c r="D71" s="113"/>
      <c r="E71" s="113"/>
      <c r="F71" s="113"/>
      <c r="G71" s="113"/>
      <c r="H71" s="113"/>
      <c r="I71" s="114"/>
    </row>
    <row r="72" spans="1:9" ht="35.1" customHeight="1" x14ac:dyDescent="0.25">
      <c r="A72" s="121" t="s">
        <v>152</v>
      </c>
      <c r="B72" s="122"/>
      <c r="C72" s="122"/>
      <c r="D72" s="122"/>
      <c r="E72" s="122"/>
      <c r="F72" s="122"/>
      <c r="G72" s="122"/>
      <c r="H72" s="122"/>
      <c r="I72" s="123"/>
    </row>
    <row r="73" spans="1:9" s="49" customFormat="1" ht="35.1" customHeight="1" x14ac:dyDescent="0.25">
      <c r="A73" s="97">
        <v>24</v>
      </c>
      <c r="B73" s="101"/>
      <c r="C73" s="61" t="s">
        <v>50</v>
      </c>
      <c r="D73" s="54" t="s">
        <v>20</v>
      </c>
      <c r="E73" s="64" t="s">
        <v>49</v>
      </c>
      <c r="F73" s="59" t="s">
        <v>151</v>
      </c>
      <c r="G73" s="60">
        <v>411993000</v>
      </c>
      <c r="H73" s="60">
        <v>322558000</v>
      </c>
      <c r="I73" s="75">
        <v>0</v>
      </c>
    </row>
    <row r="74" spans="1:9" ht="35.1" customHeight="1" x14ac:dyDescent="0.25">
      <c r="A74" s="126" t="s">
        <v>43</v>
      </c>
      <c r="B74" s="127"/>
      <c r="C74" s="127"/>
      <c r="D74" s="127"/>
      <c r="E74" s="127"/>
      <c r="F74" s="128"/>
      <c r="G74" s="19">
        <f>SUM(G73)</f>
        <v>411993000</v>
      </c>
      <c r="H74" s="19">
        <f t="shared" ref="H74:I74" si="9">SUM(H73)</f>
        <v>322558000</v>
      </c>
      <c r="I74" s="19">
        <f t="shared" si="9"/>
        <v>0</v>
      </c>
    </row>
    <row r="75" spans="1:9" ht="35.1" customHeight="1" x14ac:dyDescent="0.25">
      <c r="A75" s="129" t="s">
        <v>19</v>
      </c>
      <c r="B75" s="130"/>
      <c r="C75" s="130"/>
      <c r="D75" s="130"/>
      <c r="E75" s="130"/>
      <c r="F75" s="130"/>
      <c r="G75" s="130"/>
      <c r="H75" s="130"/>
      <c r="I75" s="131"/>
    </row>
    <row r="76" spans="1:9" ht="35.1" customHeight="1" x14ac:dyDescent="0.25">
      <c r="A76" s="112" t="s">
        <v>160</v>
      </c>
      <c r="B76" s="113"/>
      <c r="C76" s="113"/>
      <c r="D76" s="113"/>
      <c r="E76" s="113"/>
      <c r="F76" s="113"/>
      <c r="G76" s="113"/>
      <c r="H76" s="113"/>
      <c r="I76" s="114"/>
    </row>
    <row r="77" spans="1:9" ht="35.1" customHeight="1" x14ac:dyDescent="0.25">
      <c r="A77" s="121" t="s">
        <v>161</v>
      </c>
      <c r="B77" s="122"/>
      <c r="C77" s="122"/>
      <c r="D77" s="122"/>
      <c r="E77" s="122"/>
      <c r="F77" s="122"/>
      <c r="G77" s="122"/>
      <c r="H77" s="122"/>
      <c r="I77" s="123"/>
    </row>
    <row r="78" spans="1:9" s="49" customFormat="1" ht="35.1" customHeight="1" x14ac:dyDescent="0.25">
      <c r="A78" s="96">
        <v>25</v>
      </c>
      <c r="B78" s="58" t="s">
        <v>51</v>
      </c>
      <c r="C78" s="90" t="s">
        <v>61</v>
      </c>
      <c r="D78" s="59" t="s">
        <v>20</v>
      </c>
      <c r="E78" s="66" t="s">
        <v>77</v>
      </c>
      <c r="F78" s="59" t="s">
        <v>122</v>
      </c>
      <c r="G78" s="60">
        <v>314420398</v>
      </c>
      <c r="H78" s="60">
        <v>121678398</v>
      </c>
      <c r="I78" s="75">
        <v>70000000</v>
      </c>
    </row>
    <row r="79" spans="1:9" ht="35.1" customHeight="1" thickBot="1" x14ac:dyDescent="0.3">
      <c r="A79" s="126" t="s">
        <v>43</v>
      </c>
      <c r="B79" s="127"/>
      <c r="C79" s="127"/>
      <c r="D79" s="127"/>
      <c r="E79" s="127"/>
      <c r="F79" s="128"/>
      <c r="G79" s="19">
        <f>SUM(G78)</f>
        <v>314420398</v>
      </c>
      <c r="H79" s="19">
        <f t="shared" ref="H79:I79" si="10">SUM(H78)</f>
        <v>121678398</v>
      </c>
      <c r="I79" s="19">
        <f t="shared" si="10"/>
        <v>70000000</v>
      </c>
    </row>
    <row r="80" spans="1:9" s="6" customFormat="1" ht="35.1" customHeight="1" thickBot="1" x14ac:dyDescent="0.3">
      <c r="A80" s="118" t="s">
        <v>7</v>
      </c>
      <c r="B80" s="119"/>
      <c r="C80" s="119"/>
      <c r="D80" s="119"/>
      <c r="E80" s="119"/>
      <c r="F80" s="120"/>
      <c r="G80" s="19">
        <f>SUM(G74,G79)</f>
        <v>726413398</v>
      </c>
      <c r="H80" s="19">
        <f t="shared" ref="H80:I80" si="11">SUM(H74,H79)</f>
        <v>444236398</v>
      </c>
      <c r="I80" s="19">
        <f t="shared" si="11"/>
        <v>70000000</v>
      </c>
    </row>
    <row r="81" spans="1:9" s="6" customFormat="1" ht="35.1" customHeight="1" x14ac:dyDescent="0.25">
      <c r="A81" s="118" t="s">
        <v>83</v>
      </c>
      <c r="B81" s="119"/>
      <c r="C81" s="119"/>
      <c r="D81" s="119"/>
      <c r="E81" s="119"/>
      <c r="F81" s="120"/>
      <c r="G81" s="19">
        <f>SUM(G74,G79)</f>
        <v>726413398</v>
      </c>
      <c r="H81" s="19">
        <f t="shared" ref="H81:I81" si="12">SUM(H74,H79)</f>
        <v>444236398</v>
      </c>
      <c r="I81" s="19">
        <f t="shared" si="12"/>
        <v>70000000</v>
      </c>
    </row>
    <row r="82" spans="1:9" s="6" customFormat="1" ht="50.25" customHeight="1" x14ac:dyDescent="0.25">
      <c r="A82" s="155" t="s">
        <v>8</v>
      </c>
      <c r="B82" s="156"/>
      <c r="C82" s="156"/>
      <c r="D82" s="156"/>
      <c r="E82" s="156"/>
      <c r="F82" s="156"/>
      <c r="G82" s="37">
        <f>SUM(G9,G16,G32,G39,G56,G62,G68,G74,G79)</f>
        <v>24882623175</v>
      </c>
      <c r="H82" s="37">
        <f t="shared" ref="H82:I82" si="13">SUM(H9,H16,H32,H39,H56,H62,H68,H74,H79)</f>
        <v>6663787834</v>
      </c>
      <c r="I82" s="37">
        <f t="shared" si="13"/>
        <v>1866931000</v>
      </c>
    </row>
    <row r="83" spans="1:9" s="6" customFormat="1" ht="52.5" customHeight="1" thickBot="1" x14ac:dyDescent="0.3">
      <c r="A83" s="153" t="s">
        <v>23</v>
      </c>
      <c r="B83" s="154"/>
      <c r="C83" s="154"/>
      <c r="D83" s="154"/>
      <c r="E83" s="154"/>
      <c r="F83" s="154"/>
      <c r="G83" s="36">
        <f>SUM(G7,G8,G14,G21,G22,G25,G31,G38,G45,G48,G50,G51,G54,G55,G61,G67,G73,G78)</f>
        <v>15675150564</v>
      </c>
      <c r="H83" s="36">
        <f t="shared" ref="H83:I83" si="14">SUM(H7,H8,H14,H21,H22,H25,H31,H38,H45,H48,H50,H51,H54,H55,H61,H67,H73,H78)</f>
        <v>4254904138</v>
      </c>
      <c r="I83" s="36">
        <f t="shared" si="14"/>
        <v>1013931000</v>
      </c>
    </row>
    <row r="84" spans="1:9" x14ac:dyDescent="0.25">
      <c r="A84" s="98"/>
      <c r="B84" s="3"/>
      <c r="C84" s="91"/>
      <c r="D84" s="3"/>
      <c r="E84" s="1"/>
      <c r="F84" s="3"/>
      <c r="G84" s="2"/>
      <c r="H84" s="2"/>
      <c r="I84" s="2"/>
    </row>
    <row r="85" spans="1:9" x14ac:dyDescent="0.25">
      <c r="B85"/>
    </row>
    <row r="86" spans="1:9" x14ac:dyDescent="0.25">
      <c r="B86"/>
    </row>
    <row r="87" spans="1:9" x14ac:dyDescent="0.25">
      <c r="B87"/>
    </row>
    <row r="88" spans="1:9" x14ac:dyDescent="0.25">
      <c r="B88"/>
    </row>
    <row r="89" spans="1:9" x14ac:dyDescent="0.25">
      <c r="B89"/>
    </row>
    <row r="90" spans="1:9" x14ac:dyDescent="0.25">
      <c r="B90"/>
    </row>
    <row r="91" spans="1:9" x14ac:dyDescent="0.25">
      <c r="B91"/>
    </row>
    <row r="92" spans="1:9" x14ac:dyDescent="0.25">
      <c r="B92"/>
    </row>
    <row r="93" spans="1:9" x14ac:dyDescent="0.25">
      <c r="B93"/>
    </row>
    <row r="94" spans="1:9" x14ac:dyDescent="0.25">
      <c r="B94"/>
    </row>
    <row r="95" spans="1:9" x14ac:dyDescent="0.25">
      <c r="B95"/>
    </row>
    <row r="96" spans="1:9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</sheetData>
  <autoFilter ref="D1:D202" xr:uid="{00000000-0009-0000-0000-000001000000}"/>
  <mergeCells count="57">
    <mergeCell ref="A64:I64"/>
    <mergeCell ref="A53:I53"/>
    <mergeCell ref="A59:I59"/>
    <mergeCell ref="A60:I60"/>
    <mergeCell ref="A62:F62"/>
    <mergeCell ref="A58:I58"/>
    <mergeCell ref="A56:F56"/>
    <mergeCell ref="A32:F32"/>
    <mergeCell ref="A34:I34"/>
    <mergeCell ref="A44:I44"/>
    <mergeCell ref="A46:I46"/>
    <mergeCell ref="A43:I43"/>
    <mergeCell ref="A83:F83"/>
    <mergeCell ref="A82:F82"/>
    <mergeCell ref="A57:I57"/>
    <mergeCell ref="A33:F33"/>
    <mergeCell ref="A47:I47"/>
    <mergeCell ref="A52:I52"/>
    <mergeCell ref="A37:I37"/>
    <mergeCell ref="A42:I42"/>
    <mergeCell ref="A41:I41"/>
    <mergeCell ref="A40:F40"/>
    <mergeCell ref="A39:F39"/>
    <mergeCell ref="A35:I35"/>
    <mergeCell ref="A36:I36"/>
    <mergeCell ref="A80:F80"/>
    <mergeCell ref="A49:I49"/>
    <mergeCell ref="A63:I63"/>
    <mergeCell ref="A2:I2"/>
    <mergeCell ref="A3:I3"/>
    <mergeCell ref="A18:I18"/>
    <mergeCell ref="A20:I20"/>
    <mergeCell ref="A6:I6"/>
    <mergeCell ref="A19:I19"/>
    <mergeCell ref="A4:I4"/>
    <mergeCell ref="A5:I5"/>
    <mergeCell ref="A9:F9"/>
    <mergeCell ref="A17:I17"/>
    <mergeCell ref="A11:I11"/>
    <mergeCell ref="A12:I12"/>
    <mergeCell ref="A13:I13"/>
    <mergeCell ref="B15:F15"/>
    <mergeCell ref="A10:I10"/>
    <mergeCell ref="A16:F16"/>
    <mergeCell ref="A70:I70"/>
    <mergeCell ref="A71:I71"/>
    <mergeCell ref="A69:I69"/>
    <mergeCell ref="A81:F81"/>
    <mergeCell ref="A65:I65"/>
    <mergeCell ref="A66:I66"/>
    <mergeCell ref="A68:F68"/>
    <mergeCell ref="A74:F74"/>
    <mergeCell ref="A75:I75"/>
    <mergeCell ref="A79:F79"/>
    <mergeCell ref="A76:I76"/>
    <mergeCell ref="A77:I77"/>
    <mergeCell ref="A72:I72"/>
  </mergeCells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"/>
  <sheetViews>
    <sheetView workbookViewId="0">
      <selection activeCell="B15" sqref="B15"/>
    </sheetView>
  </sheetViews>
  <sheetFormatPr defaultRowHeight="15" x14ac:dyDescent="0.25"/>
  <cols>
    <col min="2" max="2" width="40.140625" customWidth="1"/>
    <col min="3" max="3" width="19" customWidth="1"/>
    <col min="4" max="4" width="20.140625" customWidth="1"/>
    <col min="5" max="5" width="22.140625" customWidth="1"/>
    <col min="6" max="6" width="19.140625" customWidth="1"/>
    <col min="7" max="7" width="18.42578125" customWidth="1"/>
  </cols>
  <sheetData>
    <row r="1" spans="1:10" ht="75.75" customHeight="1" x14ac:dyDescent="0.25">
      <c r="A1" s="177" t="s">
        <v>9</v>
      </c>
      <c r="B1" s="177"/>
      <c r="C1" s="22" t="s">
        <v>10</v>
      </c>
      <c r="D1" s="22" t="s">
        <v>11</v>
      </c>
      <c r="E1" s="12" t="s">
        <v>169</v>
      </c>
      <c r="F1" s="22" t="s">
        <v>170</v>
      </c>
      <c r="G1" s="12" t="s">
        <v>171</v>
      </c>
    </row>
    <row r="2" spans="1:10" ht="39.950000000000003" customHeight="1" x14ac:dyDescent="0.25">
      <c r="A2" s="13" t="s">
        <v>12</v>
      </c>
      <c r="B2" s="14"/>
      <c r="C2" s="15">
        <v>2</v>
      </c>
      <c r="D2" s="16">
        <v>8805019518</v>
      </c>
      <c r="E2" s="16">
        <v>2697904640</v>
      </c>
      <c r="F2" s="16">
        <v>180000000</v>
      </c>
      <c r="G2" s="67">
        <f>(D2/D10)</f>
        <v>0.5617183376995345</v>
      </c>
    </row>
    <row r="3" spans="1:10" ht="39.950000000000003" customHeight="1" x14ac:dyDescent="0.25">
      <c r="A3" s="8" t="s">
        <v>123</v>
      </c>
      <c r="B3" s="9"/>
      <c r="C3" s="7">
        <v>1</v>
      </c>
      <c r="D3" s="11">
        <v>1000000</v>
      </c>
      <c r="E3" s="11">
        <v>0</v>
      </c>
      <c r="F3" s="11">
        <v>1000</v>
      </c>
      <c r="G3" s="84">
        <f>(D3/D10)</f>
        <v>6.3795240493359515E-5</v>
      </c>
    </row>
    <row r="4" spans="1:10" ht="39.950000000000003" customHeight="1" x14ac:dyDescent="0.25">
      <c r="A4" s="13" t="s">
        <v>13</v>
      </c>
      <c r="B4" s="14"/>
      <c r="C4" s="15">
        <v>4</v>
      </c>
      <c r="D4" s="17">
        <v>4622205818</v>
      </c>
      <c r="E4" s="17">
        <v>821954270</v>
      </c>
      <c r="F4" s="17">
        <v>303020000</v>
      </c>
      <c r="G4" s="67">
        <f>(D4/D10)</f>
        <v>0.29487473176911555</v>
      </c>
    </row>
    <row r="5" spans="1:10" ht="39.950000000000003" customHeight="1" x14ac:dyDescent="0.25">
      <c r="A5" s="41" t="s">
        <v>24</v>
      </c>
      <c r="B5" s="42"/>
      <c r="C5" s="7">
        <v>1</v>
      </c>
      <c r="D5" s="10">
        <v>41723000</v>
      </c>
      <c r="E5" s="10">
        <v>1878000</v>
      </c>
      <c r="F5" s="43">
        <v>7845000</v>
      </c>
      <c r="G5" s="84">
        <f>(D5/D10)</f>
        <v>2.6617288191044391E-3</v>
      </c>
      <c r="J5" s="45"/>
    </row>
    <row r="6" spans="1:10" ht="39.950000000000003" customHeight="1" x14ac:dyDescent="0.25">
      <c r="A6" s="178" t="s">
        <v>71</v>
      </c>
      <c r="B6" s="179"/>
      <c r="C6" s="15">
        <v>1</v>
      </c>
      <c r="D6" s="17">
        <v>96499000</v>
      </c>
      <c r="E6" s="17">
        <v>65999000</v>
      </c>
      <c r="F6" s="17">
        <v>30500000</v>
      </c>
      <c r="G6" s="67">
        <f>(D6/D10)</f>
        <v>6.1561769123686999E-3</v>
      </c>
      <c r="J6" s="45"/>
    </row>
    <row r="7" spans="1:10" ht="39.950000000000003" customHeight="1" x14ac:dyDescent="0.25">
      <c r="A7" s="8" t="s">
        <v>14</v>
      </c>
      <c r="B7" s="9"/>
      <c r="C7" s="7">
        <v>6</v>
      </c>
      <c r="D7" s="10">
        <v>587500000</v>
      </c>
      <c r="E7" s="10">
        <v>119000000</v>
      </c>
      <c r="F7" s="10">
        <v>213500000</v>
      </c>
      <c r="G7" s="84">
        <f>(D7/D10)</f>
        <v>3.747970378984871E-2</v>
      </c>
    </row>
    <row r="8" spans="1:10" ht="39.950000000000003" customHeight="1" x14ac:dyDescent="0.25">
      <c r="A8" s="13" t="s">
        <v>15</v>
      </c>
      <c r="B8" s="14"/>
      <c r="C8" s="15">
        <v>1</v>
      </c>
      <c r="D8" s="18">
        <v>794789830</v>
      </c>
      <c r="E8" s="18">
        <v>103931830</v>
      </c>
      <c r="F8" s="18">
        <v>209065000</v>
      </c>
      <c r="G8" s="67">
        <f>(D8/D10)</f>
        <v>5.0703808346526325E-2</v>
      </c>
    </row>
    <row r="9" spans="1:10" ht="39.950000000000003" customHeight="1" x14ac:dyDescent="0.25">
      <c r="A9" s="41" t="s">
        <v>16</v>
      </c>
      <c r="B9" s="42"/>
      <c r="C9" s="7">
        <v>2</v>
      </c>
      <c r="D9" s="10">
        <v>726413398</v>
      </c>
      <c r="E9" s="10">
        <v>444236398</v>
      </c>
      <c r="F9" s="43">
        <v>70000000</v>
      </c>
      <c r="G9" s="84">
        <f>(D9/D10)</f>
        <v>4.634171742300848E-2</v>
      </c>
    </row>
    <row r="10" spans="1:10" ht="39.950000000000003" customHeight="1" x14ac:dyDescent="0.25">
      <c r="A10" s="38" t="s">
        <v>181</v>
      </c>
      <c r="B10" s="39"/>
      <c r="C10" s="40">
        <f>SUM(C2:C9)</f>
        <v>18</v>
      </c>
      <c r="D10" s="40">
        <f>SUM(D2:D9)</f>
        <v>15675150564</v>
      </c>
      <c r="E10" s="40">
        <f t="shared" ref="E10:F10" si="0">SUM(E2:E9)</f>
        <v>4254904138</v>
      </c>
      <c r="F10" s="40">
        <f t="shared" si="0"/>
        <v>1013931000</v>
      </c>
      <c r="G10" s="100">
        <v>1</v>
      </c>
    </row>
  </sheetData>
  <mergeCells count="2">
    <mergeCell ref="A1:B1"/>
    <mergeCell ref="A6:B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3"/>
  <sheetViews>
    <sheetView workbookViewId="0">
      <selection activeCell="K18" sqref="K18"/>
    </sheetView>
  </sheetViews>
  <sheetFormatPr defaultRowHeight="15.75" x14ac:dyDescent="0.25"/>
  <cols>
    <col min="1" max="1" width="9.140625" style="81"/>
    <col min="12" max="12" width="13.28515625" customWidth="1"/>
    <col min="13" max="13" width="0.140625" customWidth="1"/>
    <col min="16" max="16" width="9.140625" customWidth="1"/>
  </cols>
  <sheetData>
    <row r="1" spans="1:14" ht="20.25" x14ac:dyDescent="0.3">
      <c r="B1" s="180" t="s">
        <v>162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14" x14ac:dyDescent="0.25">
      <c r="B2" s="23"/>
      <c r="C2" s="23"/>
      <c r="D2" s="23"/>
      <c r="E2" s="23"/>
      <c r="F2" s="23"/>
      <c r="G2" s="23"/>
      <c r="H2" s="24"/>
      <c r="I2" s="24"/>
      <c r="J2" s="24"/>
      <c r="K2" s="23"/>
      <c r="L2" s="23"/>
      <c r="N2" s="33"/>
    </row>
    <row r="3" spans="1:14" x14ac:dyDescent="0.25">
      <c r="A3" s="82" t="s">
        <v>25</v>
      </c>
      <c r="B3" s="25" t="s">
        <v>163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4" x14ac:dyDescent="0.25">
      <c r="A4" s="82" t="s">
        <v>26</v>
      </c>
      <c r="B4" s="25" t="s">
        <v>164</v>
      </c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4" x14ac:dyDescent="0.25">
      <c r="A5" s="82"/>
      <c r="B5" s="25" t="s">
        <v>183</v>
      </c>
      <c r="C5" s="25"/>
      <c r="D5" s="25"/>
      <c r="E5" s="25"/>
      <c r="F5" s="25"/>
      <c r="G5" s="25"/>
      <c r="H5" s="25"/>
      <c r="I5" s="26"/>
      <c r="J5" s="25"/>
      <c r="K5" s="25"/>
      <c r="L5" s="25"/>
    </row>
    <row r="6" spans="1:14" x14ac:dyDescent="0.25">
      <c r="A6" s="82"/>
      <c r="B6" s="25" t="s">
        <v>165</v>
      </c>
      <c r="C6" s="25"/>
      <c r="D6" s="25"/>
      <c r="E6" s="25"/>
      <c r="F6" s="25"/>
      <c r="G6" s="25"/>
      <c r="H6" s="25"/>
      <c r="I6" s="26"/>
      <c r="J6" s="25"/>
      <c r="K6" s="25"/>
      <c r="L6" s="25"/>
    </row>
    <row r="7" spans="1:14" ht="26.25" customHeight="1" x14ac:dyDescent="0.25">
      <c r="A7" s="82"/>
      <c r="B7" s="25"/>
      <c r="C7" s="25"/>
      <c r="D7" s="25"/>
      <c r="E7" s="25"/>
      <c r="F7" s="25"/>
      <c r="G7" s="25"/>
      <c r="H7" s="25"/>
      <c r="I7" s="26"/>
      <c r="J7" s="25"/>
      <c r="K7" s="25"/>
      <c r="L7" s="25"/>
    </row>
    <row r="8" spans="1:14" x14ac:dyDescent="0.25">
      <c r="A8" s="82" t="s">
        <v>27</v>
      </c>
      <c r="B8" s="25" t="s">
        <v>166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4" s="35" customFormat="1" ht="30.75" customHeight="1" x14ac:dyDescent="0.25">
      <c r="A9" s="83"/>
      <c r="B9" s="182" t="s">
        <v>167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34"/>
    </row>
    <row r="10" spans="1:14" x14ac:dyDescent="0.25">
      <c r="A10" s="82"/>
      <c r="B10" s="25" t="s">
        <v>28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25">
      <c r="A11" s="82"/>
      <c r="B11" s="25" t="s">
        <v>168</v>
      </c>
      <c r="C11" s="25"/>
      <c r="D11" s="25"/>
      <c r="E11" s="25"/>
      <c r="F11" s="25"/>
      <c r="G11" s="25"/>
      <c r="H11" s="25"/>
      <c r="I11" s="25"/>
      <c r="J11" s="25"/>
      <c r="K11" s="25"/>
      <c r="L11" s="27"/>
    </row>
    <row r="12" spans="1:14" x14ac:dyDescent="0.25">
      <c r="A12" s="82"/>
      <c r="B12" s="25" t="s">
        <v>172</v>
      </c>
      <c r="C12" s="25"/>
      <c r="D12" s="25"/>
      <c r="E12" s="25"/>
      <c r="F12" s="25"/>
      <c r="G12" s="25"/>
      <c r="H12" s="25"/>
      <c r="I12" s="25"/>
      <c r="J12" s="25"/>
      <c r="K12" s="25"/>
      <c r="L12" s="27"/>
    </row>
    <row r="13" spans="1:14" x14ac:dyDescent="0.25">
      <c r="A13" s="82"/>
      <c r="B13" s="25" t="s">
        <v>173</v>
      </c>
      <c r="C13" s="25"/>
      <c r="D13" s="25"/>
      <c r="E13" s="25"/>
      <c r="F13" s="25"/>
      <c r="G13" s="25"/>
      <c r="H13" s="25"/>
      <c r="I13" s="25"/>
      <c r="J13" s="25"/>
      <c r="K13" s="25"/>
      <c r="L13" s="28"/>
    </row>
    <row r="14" spans="1:14" ht="29.25" customHeight="1" x14ac:dyDescent="0.25">
      <c r="A14" s="8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4" x14ac:dyDescent="0.25">
      <c r="A15" s="82" t="s">
        <v>29</v>
      </c>
      <c r="B15" s="29" t="s">
        <v>182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4" x14ac:dyDescent="0.25">
      <c r="A16" s="82"/>
      <c r="B16" s="29" t="s">
        <v>174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5" x14ac:dyDescent="0.25">
      <c r="A17" s="82"/>
      <c r="B17" s="29" t="s">
        <v>175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O17" s="80"/>
    </row>
    <row r="18" spans="1:15" x14ac:dyDescent="0.25">
      <c r="A18" s="82"/>
      <c r="B18" s="29" t="s">
        <v>176</v>
      </c>
      <c r="C18" s="68"/>
      <c r="D18" s="68"/>
      <c r="E18" s="5"/>
      <c r="F18" s="5"/>
      <c r="G18" s="5"/>
      <c r="H18" s="5"/>
      <c r="I18" s="5"/>
      <c r="J18" s="29"/>
      <c r="K18" s="29"/>
      <c r="L18" s="29"/>
      <c r="O18" s="80"/>
    </row>
    <row r="19" spans="1:15" x14ac:dyDescent="0.25">
      <c r="A19" s="82"/>
      <c r="B19" s="29" t="s">
        <v>177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O19" s="80"/>
    </row>
    <row r="20" spans="1:15" x14ac:dyDescent="0.25">
      <c r="A20" s="82"/>
      <c r="B20" s="183" t="s">
        <v>178</v>
      </c>
      <c r="C20" s="184"/>
      <c r="D20" s="184"/>
      <c r="E20" s="29"/>
      <c r="F20" s="29"/>
      <c r="G20" s="29"/>
      <c r="H20" s="29"/>
      <c r="I20" s="29"/>
      <c r="J20" s="29"/>
      <c r="K20" s="29"/>
      <c r="L20" s="29"/>
      <c r="O20" s="80"/>
    </row>
    <row r="21" spans="1:15" x14ac:dyDescent="0.25">
      <c r="A21" s="82"/>
      <c r="B21" s="29" t="s">
        <v>179</v>
      </c>
      <c r="C21" s="29"/>
      <c r="D21" s="29"/>
      <c r="E21" s="29"/>
      <c r="F21" s="29"/>
      <c r="G21" s="51"/>
      <c r="H21" s="30"/>
      <c r="I21" s="30"/>
      <c r="J21" s="30"/>
      <c r="K21" s="29"/>
      <c r="L21" s="29"/>
      <c r="O21" s="80"/>
    </row>
    <row r="22" spans="1:15" ht="31.5" customHeight="1" x14ac:dyDescent="0.25">
      <c r="A22" s="82"/>
      <c r="B22" s="29"/>
      <c r="C22" s="29"/>
      <c r="D22" s="29"/>
      <c r="E22" s="29"/>
      <c r="F22" s="29"/>
      <c r="G22" s="44"/>
      <c r="H22" s="29"/>
      <c r="I22" s="29"/>
      <c r="J22" s="29"/>
      <c r="K22" s="29"/>
      <c r="L22" s="29"/>
      <c r="O22" s="80"/>
    </row>
    <row r="23" spans="1:15" ht="36.75" customHeight="1" x14ac:dyDescent="0.25">
      <c r="A23" s="82" t="s">
        <v>30</v>
      </c>
      <c r="B23" s="181" t="s">
        <v>180</v>
      </c>
      <c r="C23" s="181"/>
      <c r="D23" s="181"/>
      <c r="E23" s="181"/>
      <c r="F23" s="181"/>
      <c r="G23" s="181"/>
      <c r="H23" s="181"/>
      <c r="I23" s="181"/>
      <c r="J23" s="181"/>
      <c r="K23" s="181"/>
      <c r="L23" s="181"/>
    </row>
  </sheetData>
  <mergeCells count="4">
    <mergeCell ref="B1:L1"/>
    <mergeCell ref="B23:L23"/>
    <mergeCell ref="B9:L9"/>
    <mergeCell ref="B20:D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KAPAK</vt:lpstr>
      <vt:lpstr>İCMAL</vt:lpstr>
      <vt:lpstr>MUHTELİF HARİÇ SEKTÖR</vt:lpstr>
      <vt:lpstr>DEĞERLENDİRME</vt:lpstr>
      <vt:lpstr>KAPAK!Yazdırma_Alanı</vt:lpstr>
      <vt:lpstr>İCMAL!Yazdırma_Başlıkları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2024-01-24T10:40:18Z</dcterms:modified>
</cp:coreProperties>
</file>